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энхээ\"/>
    </mc:Choice>
  </mc:AlternateContent>
  <xr:revisionPtr revIDLastSave="0" documentId="13_ncr:1_{D14CC64E-54B9-4EC2-9D54-CD6FCFC2C4B7}" xr6:coauthVersionLast="47" xr6:coauthVersionMax="47" xr10:uidLastSave="{00000000-0000-0000-0000-000000000000}"/>
  <bookViews>
    <workbookView xWindow="-120" yWindow="-120" windowWidth="29040" windowHeight="15840" activeTab="3" xr2:uid="{0A382D0D-A88F-4AD6-8B88-EB7476AB68AB}"/>
  </bookViews>
  <sheets>
    <sheet name="Sheet1" sheetId="1" r:id="rId1"/>
    <sheet name="Энхээд" sheetId="2" r:id="rId2"/>
    <sheet name="Sheet4" sheetId="6" r:id="rId3"/>
    <sheet name="Sheet2" sheetId="5" r:id="rId4"/>
    <sheet name="Sheet3" sheetId="3" r:id="rId5"/>
    <sheet name="бодох" sheetId="4" r:id="rId6"/>
    <sheet name="Sheet5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7" l="1"/>
  <c r="L7" i="7"/>
  <c r="O7" i="7" s="1"/>
  <c r="M38" i="5" l="1"/>
  <c r="K38" i="5"/>
  <c r="J38" i="5"/>
  <c r="N37" i="5"/>
  <c r="O37" i="5" s="1"/>
  <c r="L37" i="5"/>
  <c r="N36" i="5"/>
  <c r="L36" i="5"/>
  <c r="O36" i="5" s="1"/>
  <c r="N35" i="5"/>
  <c r="L35" i="5"/>
  <c r="O34" i="5"/>
  <c r="N34" i="5"/>
  <c r="L34" i="5"/>
  <c r="N33" i="5"/>
  <c r="L33" i="5"/>
  <c r="O33" i="5" s="1"/>
  <c r="N32" i="5"/>
  <c r="L32" i="5"/>
  <c r="N31" i="5"/>
  <c r="N30" i="5"/>
  <c r="L30" i="5"/>
  <c r="N29" i="5"/>
  <c r="L29" i="5"/>
  <c r="N28" i="5"/>
  <c r="L28" i="5"/>
  <c r="N27" i="5"/>
  <c r="L27" i="5"/>
  <c r="N26" i="5"/>
  <c r="L26" i="5"/>
  <c r="O26" i="5" s="1"/>
  <c r="N25" i="5"/>
  <c r="O25" i="5" s="1"/>
  <c r="L25" i="5"/>
  <c r="N24" i="5"/>
  <c r="L24" i="5"/>
  <c r="N23" i="5"/>
  <c r="L23" i="5"/>
  <c r="N22" i="5"/>
  <c r="L22" i="5"/>
  <c r="O22" i="5" s="1"/>
  <c r="N21" i="5"/>
  <c r="O21" i="5" s="1"/>
  <c r="L21" i="5"/>
  <c r="N20" i="5"/>
  <c r="L20" i="5"/>
  <c r="N19" i="5"/>
  <c r="L19" i="5"/>
  <c r="N18" i="5"/>
  <c r="L18" i="5"/>
  <c r="O18" i="5" s="1"/>
  <c r="N17" i="5"/>
  <c r="L17" i="5"/>
  <c r="O17" i="5" s="1"/>
  <c r="N16" i="5"/>
  <c r="L16" i="5"/>
  <c r="N15" i="5"/>
  <c r="L15" i="5"/>
  <c r="O15" i="5" s="1"/>
  <c r="N14" i="5"/>
  <c r="L14" i="5"/>
  <c r="N13" i="5"/>
  <c r="O13" i="5" s="1"/>
  <c r="L13" i="5"/>
  <c r="N12" i="5"/>
  <c r="O12" i="5" s="1"/>
  <c r="L12" i="5"/>
  <c r="N11" i="5"/>
  <c r="L11" i="5"/>
  <c r="O11" i="5" s="1"/>
  <c r="O10" i="5"/>
  <c r="N10" i="5"/>
  <c r="L10" i="5"/>
  <c r="O9" i="5"/>
  <c r="N9" i="5"/>
  <c r="L9" i="5"/>
  <c r="N8" i="5"/>
  <c r="L8" i="5"/>
  <c r="O8" i="5" s="1"/>
  <c r="N7" i="5"/>
  <c r="N38" i="5" s="1"/>
  <c r="L7" i="5"/>
  <c r="N6" i="5"/>
  <c r="L6" i="5"/>
  <c r="N5" i="5"/>
  <c r="O5" i="5" s="1"/>
  <c r="L5" i="5"/>
  <c r="N4" i="5"/>
  <c r="L4" i="5"/>
  <c r="L38" i="5" s="1"/>
  <c r="BT40" i="2"/>
  <c r="BV40" i="2"/>
  <c r="BS40" i="2"/>
  <c r="BX39" i="2"/>
  <c r="BW39" i="2"/>
  <c r="BU39" i="2"/>
  <c r="BW38" i="2"/>
  <c r="BU38" i="2"/>
  <c r="BX38" i="2" s="1"/>
  <c r="BW37" i="2"/>
  <c r="BU37" i="2"/>
  <c r="BX37" i="2" s="1"/>
  <c r="BX36" i="2"/>
  <c r="BW36" i="2"/>
  <c r="BU36" i="2"/>
  <c r="BW35" i="2"/>
  <c r="BU35" i="2"/>
  <c r="BX35" i="2" s="1"/>
  <c r="BW34" i="2"/>
  <c r="BU34" i="2"/>
  <c r="BX34" i="2" s="1"/>
  <c r="BW33" i="2"/>
  <c r="BU33" i="2"/>
  <c r="BX33" i="2" s="1"/>
  <c r="BW32" i="2"/>
  <c r="BU32" i="2"/>
  <c r="BX32" i="2" s="1"/>
  <c r="BW31" i="2"/>
  <c r="BU31" i="2"/>
  <c r="BW30" i="2"/>
  <c r="BU30" i="2"/>
  <c r="BW29" i="2"/>
  <c r="BU29" i="2"/>
  <c r="BX29" i="2" s="1"/>
  <c r="BW28" i="2"/>
  <c r="BU28" i="2"/>
  <c r="BX28" i="2" s="1"/>
  <c r="BW27" i="2"/>
  <c r="BX27" i="2" s="1"/>
  <c r="BU27" i="2"/>
  <c r="BW26" i="2"/>
  <c r="BU26" i="2"/>
  <c r="BW25" i="2"/>
  <c r="BU25" i="2"/>
  <c r="BX25" i="2" s="1"/>
  <c r="BW24" i="2"/>
  <c r="BU24" i="2"/>
  <c r="BW23" i="2"/>
  <c r="BU23" i="2"/>
  <c r="BW22" i="2"/>
  <c r="BU22" i="2"/>
  <c r="BW21" i="2"/>
  <c r="BU21" i="2"/>
  <c r="BW20" i="2"/>
  <c r="BU20" i="2"/>
  <c r="BW19" i="2"/>
  <c r="BU19" i="2"/>
  <c r="BW18" i="2"/>
  <c r="BU18" i="2"/>
  <c r="BW17" i="2"/>
  <c r="BU17" i="2"/>
  <c r="BX16" i="2"/>
  <c r="BW16" i="2"/>
  <c r="BU16" i="2"/>
  <c r="BW15" i="2"/>
  <c r="BU15" i="2"/>
  <c r="BW14" i="2"/>
  <c r="BU14" i="2"/>
  <c r="BW13" i="2"/>
  <c r="BU13" i="2"/>
  <c r="BX13" i="2" s="1"/>
  <c r="BW12" i="2"/>
  <c r="BU12" i="2"/>
  <c r="BX12" i="2" s="1"/>
  <c r="BW11" i="2"/>
  <c r="BU11" i="2"/>
  <c r="BW10" i="2"/>
  <c r="BU10" i="2"/>
  <c r="BW9" i="2"/>
  <c r="BU9" i="2"/>
  <c r="BW8" i="2"/>
  <c r="BU8" i="2"/>
  <c r="BX8" i="2" s="1"/>
  <c r="BW7" i="2"/>
  <c r="BU7" i="2"/>
  <c r="BW6" i="2"/>
  <c r="BU6" i="2"/>
  <c r="BX6" i="2" s="1"/>
  <c r="BW5" i="2"/>
  <c r="BU5" i="2"/>
  <c r="G38" i="5"/>
  <c r="E38" i="5"/>
  <c r="D38" i="5"/>
  <c r="H37" i="5"/>
  <c r="F37" i="5"/>
  <c r="I37" i="5" s="1"/>
  <c r="H36" i="5"/>
  <c r="F36" i="5"/>
  <c r="H35" i="5"/>
  <c r="F35" i="5"/>
  <c r="I35" i="5" s="1"/>
  <c r="H34" i="5"/>
  <c r="F34" i="5"/>
  <c r="H33" i="5"/>
  <c r="F33" i="5"/>
  <c r="H32" i="5"/>
  <c r="F32" i="5"/>
  <c r="H31" i="5"/>
  <c r="F31" i="5"/>
  <c r="I31" i="5" s="1"/>
  <c r="P31" i="5" s="1"/>
  <c r="I30" i="5"/>
  <c r="H30" i="5"/>
  <c r="F30" i="5"/>
  <c r="H29" i="5"/>
  <c r="F29" i="5"/>
  <c r="H28" i="5"/>
  <c r="F28" i="5"/>
  <c r="I28" i="5" s="1"/>
  <c r="H27" i="5"/>
  <c r="I27" i="5" s="1"/>
  <c r="F27" i="5"/>
  <c r="H26" i="5"/>
  <c r="F26" i="5"/>
  <c r="H25" i="5"/>
  <c r="F25" i="5"/>
  <c r="H24" i="5"/>
  <c r="F24" i="5"/>
  <c r="I24" i="5" s="1"/>
  <c r="H23" i="5"/>
  <c r="F23" i="5"/>
  <c r="I22" i="5"/>
  <c r="H22" i="5"/>
  <c r="F22" i="5"/>
  <c r="H21" i="5"/>
  <c r="F21" i="5"/>
  <c r="I21" i="5" s="1"/>
  <c r="H20" i="5"/>
  <c r="F20" i="5"/>
  <c r="I20" i="5" s="1"/>
  <c r="H19" i="5"/>
  <c r="F19" i="5"/>
  <c r="I19" i="5" s="1"/>
  <c r="H18" i="5"/>
  <c r="F18" i="5"/>
  <c r="H17" i="5"/>
  <c r="F17" i="5"/>
  <c r="H16" i="5"/>
  <c r="F16" i="5"/>
  <c r="H15" i="5"/>
  <c r="F15" i="5"/>
  <c r="H14" i="5"/>
  <c r="F14" i="5"/>
  <c r="I14" i="5" s="1"/>
  <c r="H13" i="5"/>
  <c r="F13" i="5"/>
  <c r="I13" i="5" s="1"/>
  <c r="P13" i="5" s="1"/>
  <c r="H12" i="5"/>
  <c r="F12" i="5"/>
  <c r="I12" i="5" s="1"/>
  <c r="P12" i="5" s="1"/>
  <c r="I11" i="5"/>
  <c r="H11" i="5"/>
  <c r="F11" i="5"/>
  <c r="H10" i="5"/>
  <c r="F10" i="5"/>
  <c r="I10" i="5" s="1"/>
  <c r="H9" i="5"/>
  <c r="F9" i="5"/>
  <c r="H8" i="5"/>
  <c r="F8" i="5"/>
  <c r="H7" i="5"/>
  <c r="F7" i="5"/>
  <c r="H6" i="5"/>
  <c r="F6" i="5"/>
  <c r="H5" i="5"/>
  <c r="F5" i="5"/>
  <c r="H4" i="5"/>
  <c r="F4" i="5"/>
  <c r="BP40" i="2"/>
  <c r="BN40" i="2"/>
  <c r="BM40" i="2"/>
  <c r="BQ39" i="2"/>
  <c r="BO39" i="2"/>
  <c r="BR39" i="2" s="1"/>
  <c r="BQ38" i="2"/>
  <c r="BO38" i="2"/>
  <c r="BR38" i="2" s="1"/>
  <c r="BR37" i="2"/>
  <c r="BQ37" i="2"/>
  <c r="BO37" i="2"/>
  <c r="BQ36" i="2"/>
  <c r="BO36" i="2"/>
  <c r="BR36" i="2" s="1"/>
  <c r="BQ35" i="2"/>
  <c r="BO35" i="2"/>
  <c r="BQ34" i="2"/>
  <c r="BR34" i="2" s="1"/>
  <c r="BO34" i="2"/>
  <c r="BQ33" i="2"/>
  <c r="BO33" i="2"/>
  <c r="BR33" i="2" s="1"/>
  <c r="BQ32" i="2"/>
  <c r="BO32" i="2"/>
  <c r="BQ31" i="2"/>
  <c r="BO31" i="2"/>
  <c r="BR31" i="2" s="1"/>
  <c r="BR30" i="2"/>
  <c r="BQ30" i="2"/>
  <c r="BO30" i="2"/>
  <c r="BQ29" i="2"/>
  <c r="BO29" i="2"/>
  <c r="BR29" i="2" s="1"/>
  <c r="BQ28" i="2"/>
  <c r="BO28" i="2"/>
  <c r="BR28" i="2" s="1"/>
  <c r="BQ27" i="2"/>
  <c r="BO27" i="2"/>
  <c r="BR27" i="2" s="1"/>
  <c r="BQ26" i="2"/>
  <c r="BO26" i="2"/>
  <c r="BR26" i="2" s="1"/>
  <c r="BQ25" i="2"/>
  <c r="BO25" i="2"/>
  <c r="BR25" i="2" s="1"/>
  <c r="BQ24" i="2"/>
  <c r="BO24" i="2"/>
  <c r="BR24" i="2" s="1"/>
  <c r="BQ23" i="2"/>
  <c r="BO23" i="2"/>
  <c r="BQ22" i="2"/>
  <c r="BO22" i="2"/>
  <c r="BR22" i="2" s="1"/>
  <c r="BQ21" i="2"/>
  <c r="BO21" i="2"/>
  <c r="BR21" i="2" s="1"/>
  <c r="BQ20" i="2"/>
  <c r="BO20" i="2"/>
  <c r="BQ19" i="2"/>
  <c r="BO19" i="2"/>
  <c r="BQ18" i="2"/>
  <c r="BO18" i="2"/>
  <c r="BR18" i="2" s="1"/>
  <c r="BQ17" i="2"/>
  <c r="BO17" i="2"/>
  <c r="BQ16" i="2"/>
  <c r="BO16" i="2"/>
  <c r="BQ15" i="2"/>
  <c r="BO15" i="2"/>
  <c r="BQ14" i="2"/>
  <c r="BO14" i="2"/>
  <c r="BR14" i="2" s="1"/>
  <c r="BQ13" i="2"/>
  <c r="BO13" i="2"/>
  <c r="BQ12" i="2"/>
  <c r="BO12" i="2"/>
  <c r="BQ11" i="2"/>
  <c r="BO11" i="2"/>
  <c r="BQ10" i="2"/>
  <c r="BO10" i="2"/>
  <c r="BQ9" i="2"/>
  <c r="BO9" i="2"/>
  <c r="BQ8" i="2"/>
  <c r="BO8" i="2"/>
  <c r="BR8" i="2" s="1"/>
  <c r="BQ7" i="2"/>
  <c r="BO7" i="2"/>
  <c r="BQ6" i="2"/>
  <c r="BO6" i="2"/>
  <c r="BR6" i="2" s="1"/>
  <c r="BQ5" i="2"/>
  <c r="BO5" i="2"/>
  <c r="I42" i="6"/>
  <c r="H7" i="7"/>
  <c r="F7" i="7"/>
  <c r="G42" i="6"/>
  <c r="E42" i="6"/>
  <c r="D42" i="6"/>
  <c r="H41" i="6"/>
  <c r="F41" i="6"/>
  <c r="I41" i="6" s="1"/>
  <c r="H40" i="6"/>
  <c r="F40" i="6"/>
  <c r="I40" i="6" s="1"/>
  <c r="H39" i="6"/>
  <c r="I39" i="6" s="1"/>
  <c r="F39" i="6"/>
  <c r="H38" i="6"/>
  <c r="F38" i="6"/>
  <c r="I38" i="6" s="1"/>
  <c r="H37" i="6"/>
  <c r="F37" i="6"/>
  <c r="I37" i="6" s="1"/>
  <c r="I36" i="6"/>
  <c r="H36" i="6"/>
  <c r="F36" i="6"/>
  <c r="H35" i="6"/>
  <c r="F35" i="6"/>
  <c r="I35" i="6" s="1"/>
  <c r="H34" i="6"/>
  <c r="F34" i="6"/>
  <c r="H33" i="6"/>
  <c r="F33" i="6"/>
  <c r="I33" i="6" s="1"/>
  <c r="H32" i="6"/>
  <c r="F32" i="6"/>
  <c r="I32" i="6" s="1"/>
  <c r="H31" i="6"/>
  <c r="I31" i="6" s="1"/>
  <c r="F31" i="6"/>
  <c r="H30" i="6"/>
  <c r="F30" i="6"/>
  <c r="I30" i="6" s="1"/>
  <c r="H29" i="6"/>
  <c r="F29" i="6"/>
  <c r="I29" i="6" s="1"/>
  <c r="I28" i="6"/>
  <c r="H28" i="6"/>
  <c r="F28" i="6"/>
  <c r="H27" i="6"/>
  <c r="F27" i="6"/>
  <c r="I27" i="6" s="1"/>
  <c r="H26" i="6"/>
  <c r="F26" i="6"/>
  <c r="I26" i="6" s="1"/>
  <c r="H25" i="6"/>
  <c r="F25" i="6"/>
  <c r="I25" i="6" s="1"/>
  <c r="H24" i="6"/>
  <c r="F24" i="6"/>
  <c r="I24" i="6" s="1"/>
  <c r="H23" i="6"/>
  <c r="I23" i="6" s="1"/>
  <c r="F23" i="6"/>
  <c r="H22" i="6"/>
  <c r="F22" i="6"/>
  <c r="I22" i="6" s="1"/>
  <c r="H21" i="6"/>
  <c r="F21" i="6"/>
  <c r="I21" i="6" s="1"/>
  <c r="I20" i="6"/>
  <c r="H20" i="6"/>
  <c r="F20" i="6"/>
  <c r="H19" i="6"/>
  <c r="F19" i="6"/>
  <c r="H18" i="6"/>
  <c r="F18" i="6"/>
  <c r="I18" i="6" s="1"/>
  <c r="H17" i="6"/>
  <c r="F17" i="6"/>
  <c r="I17" i="6" s="1"/>
  <c r="H16" i="6"/>
  <c r="F16" i="6"/>
  <c r="I16" i="6" s="1"/>
  <c r="H15" i="6"/>
  <c r="I15" i="6" s="1"/>
  <c r="F15" i="6"/>
  <c r="H14" i="6"/>
  <c r="F14" i="6"/>
  <c r="I14" i="6" s="1"/>
  <c r="H13" i="6"/>
  <c r="F13" i="6"/>
  <c r="I13" i="6" s="1"/>
  <c r="I12" i="6"/>
  <c r="H12" i="6"/>
  <c r="F12" i="6"/>
  <c r="H11" i="6"/>
  <c r="F11" i="6"/>
  <c r="I11" i="6" s="1"/>
  <c r="H10" i="6"/>
  <c r="F10" i="6"/>
  <c r="I10" i="6" s="1"/>
  <c r="H9" i="6"/>
  <c r="F9" i="6"/>
  <c r="I9" i="6" s="1"/>
  <c r="H8" i="6"/>
  <c r="F8" i="6"/>
  <c r="BL6" i="2"/>
  <c r="BL7" i="2"/>
  <c r="BL8" i="2"/>
  <c r="BL9" i="2"/>
  <c r="BL10" i="2"/>
  <c r="BL11" i="2"/>
  <c r="BL12" i="2"/>
  <c r="BL13" i="2"/>
  <c r="BL14" i="2"/>
  <c r="BL15" i="2"/>
  <c r="BL16" i="2"/>
  <c r="BL17" i="2"/>
  <c r="BL18" i="2"/>
  <c r="BL19" i="2"/>
  <c r="BL20" i="2"/>
  <c r="BL21" i="2"/>
  <c r="BL22" i="2"/>
  <c r="BL23" i="2"/>
  <c r="BL24" i="2"/>
  <c r="BL25" i="2"/>
  <c r="BL26" i="2"/>
  <c r="BL27" i="2"/>
  <c r="BL28" i="2"/>
  <c r="BL29" i="2"/>
  <c r="BL30" i="2"/>
  <c r="BL31" i="2"/>
  <c r="BL32" i="2"/>
  <c r="BL33" i="2"/>
  <c r="BL34" i="2"/>
  <c r="BL35" i="2"/>
  <c r="BL36" i="2"/>
  <c r="BL37" i="2"/>
  <c r="BL38" i="2"/>
  <c r="BL39" i="2"/>
  <c r="BL40" i="2"/>
  <c r="BL5" i="2"/>
  <c r="BK6" i="2"/>
  <c r="BK7" i="2"/>
  <c r="BK8" i="2"/>
  <c r="BK9" i="2"/>
  <c r="BK10" i="2"/>
  <c r="BK11" i="2"/>
  <c r="BK12" i="2"/>
  <c r="BK13" i="2"/>
  <c r="BK40" i="2" s="1"/>
  <c r="BK14" i="2"/>
  <c r="BK15" i="2"/>
  <c r="BK16" i="2"/>
  <c r="BK17" i="2"/>
  <c r="BK18" i="2"/>
  <c r="BK19" i="2"/>
  <c r="BK20" i="2"/>
  <c r="BK21" i="2"/>
  <c r="BK22" i="2"/>
  <c r="BK23" i="2"/>
  <c r="BK24" i="2"/>
  <c r="BK25" i="2"/>
  <c r="BK26" i="2"/>
  <c r="BK27" i="2"/>
  <c r="BK28" i="2"/>
  <c r="BK29" i="2"/>
  <c r="BK30" i="2"/>
  <c r="BK31" i="2"/>
  <c r="BK32" i="2"/>
  <c r="BK33" i="2"/>
  <c r="BK34" i="2"/>
  <c r="BK35" i="2"/>
  <c r="BK36" i="2"/>
  <c r="BK37" i="2"/>
  <c r="BK38" i="2"/>
  <c r="BK39" i="2"/>
  <c r="BK5" i="2"/>
  <c r="BG40" i="2"/>
  <c r="BH40" i="2"/>
  <c r="BJ40" i="2"/>
  <c r="BI6" i="2"/>
  <c r="BI7" i="2"/>
  <c r="BI8" i="2"/>
  <c r="BI9" i="2"/>
  <c r="BI10" i="2"/>
  <c r="BI11" i="2"/>
  <c r="BI12" i="2"/>
  <c r="BI13" i="2"/>
  <c r="BI14" i="2"/>
  <c r="BI15" i="2"/>
  <c r="BI16" i="2"/>
  <c r="BI17" i="2"/>
  <c r="BI18" i="2"/>
  <c r="BI19" i="2"/>
  <c r="BI20" i="2"/>
  <c r="BI21" i="2"/>
  <c r="BI22" i="2"/>
  <c r="BI23" i="2"/>
  <c r="BI24" i="2"/>
  <c r="BI25" i="2"/>
  <c r="BI26" i="2"/>
  <c r="BI27" i="2"/>
  <c r="BI28" i="2"/>
  <c r="BI29" i="2"/>
  <c r="BI30" i="2"/>
  <c r="BI31" i="2"/>
  <c r="BI32" i="2"/>
  <c r="BI33" i="2"/>
  <c r="BI34" i="2"/>
  <c r="BI35" i="2"/>
  <c r="BI36" i="2"/>
  <c r="BI37" i="2"/>
  <c r="BI38" i="2"/>
  <c r="BI39" i="2"/>
  <c r="BI5" i="2"/>
  <c r="BF37" i="2"/>
  <c r="BF38" i="2"/>
  <c r="BF39" i="2"/>
  <c r="BE41" i="2"/>
  <c r="BC41" i="2"/>
  <c r="BF41" i="2" s="1"/>
  <c r="BA40" i="2"/>
  <c r="BE39" i="2"/>
  <c r="BC39" i="2"/>
  <c r="BE38" i="2"/>
  <c r="BC38" i="2"/>
  <c r="BE37" i="2"/>
  <c r="BC37" i="2"/>
  <c r="BE36" i="2"/>
  <c r="BC36" i="2"/>
  <c r="BF36" i="2" s="1"/>
  <c r="BE35" i="2"/>
  <c r="BC35" i="2"/>
  <c r="BF35" i="2" s="1"/>
  <c r="BE34" i="2"/>
  <c r="BC34" i="2"/>
  <c r="BF34" i="2" s="1"/>
  <c r="BE33" i="2"/>
  <c r="BC33" i="2"/>
  <c r="BF33" i="2" s="1"/>
  <c r="BE32" i="2"/>
  <c r="BC32" i="2"/>
  <c r="BF32" i="2" s="1"/>
  <c r="BE31" i="2"/>
  <c r="BC31" i="2"/>
  <c r="BE30" i="2"/>
  <c r="BC30" i="2"/>
  <c r="BF30" i="2" s="1"/>
  <c r="BE29" i="2"/>
  <c r="BC29" i="2"/>
  <c r="BF29" i="2" s="1"/>
  <c r="BE28" i="2"/>
  <c r="BC28" i="2"/>
  <c r="BF28" i="2" s="1"/>
  <c r="BE27" i="2"/>
  <c r="BC27" i="2"/>
  <c r="BF27" i="2" s="1"/>
  <c r="BE26" i="2"/>
  <c r="BC26" i="2"/>
  <c r="BF26" i="2" s="1"/>
  <c r="BE25" i="2"/>
  <c r="BC25" i="2"/>
  <c r="BF25" i="2" s="1"/>
  <c r="BE24" i="2"/>
  <c r="BC24" i="2"/>
  <c r="BE23" i="2"/>
  <c r="BC23" i="2"/>
  <c r="BE22" i="2"/>
  <c r="BC22" i="2"/>
  <c r="BF22" i="2" s="1"/>
  <c r="BE21" i="2"/>
  <c r="BC21" i="2"/>
  <c r="BF21" i="2" s="1"/>
  <c r="BF20" i="2"/>
  <c r="BE20" i="2"/>
  <c r="BC20" i="2"/>
  <c r="BE19" i="2"/>
  <c r="BC19" i="2"/>
  <c r="BF19" i="2" s="1"/>
  <c r="BE18" i="2"/>
  <c r="BC18" i="2"/>
  <c r="BF18" i="2" s="1"/>
  <c r="BE17" i="2"/>
  <c r="BC17" i="2"/>
  <c r="BF17" i="2" s="1"/>
  <c r="BE16" i="2"/>
  <c r="BC16" i="2"/>
  <c r="BF16" i="2" s="1"/>
  <c r="BE15" i="2"/>
  <c r="BC15" i="2"/>
  <c r="BE14" i="2"/>
  <c r="BC14" i="2"/>
  <c r="BF14" i="2" s="1"/>
  <c r="BE13" i="2"/>
  <c r="BC13" i="2"/>
  <c r="BF13" i="2" s="1"/>
  <c r="BE12" i="2"/>
  <c r="BC12" i="2"/>
  <c r="BE11" i="2"/>
  <c r="BC11" i="2"/>
  <c r="BF11" i="2" s="1"/>
  <c r="BE10" i="2"/>
  <c r="BC10" i="2"/>
  <c r="BF10" i="2" s="1"/>
  <c r="BE9" i="2"/>
  <c r="BC9" i="2"/>
  <c r="BF9" i="2" s="1"/>
  <c r="BE8" i="2"/>
  <c r="BC8" i="2"/>
  <c r="BF8" i="2" s="1"/>
  <c r="BE7" i="2"/>
  <c r="BC7" i="2"/>
  <c r="BE6" i="2"/>
  <c r="BC6" i="2"/>
  <c r="BF6" i="2" s="1"/>
  <c r="BF5" i="2"/>
  <c r="BE5" i="2"/>
  <c r="BC5" i="2"/>
  <c r="Q38" i="4"/>
  <c r="Q39" i="4"/>
  <c r="Q40" i="4"/>
  <c r="E41" i="4"/>
  <c r="K41" i="4"/>
  <c r="M41" i="4"/>
  <c r="D41" i="4"/>
  <c r="O42" i="4"/>
  <c r="M42" i="4"/>
  <c r="I42" i="4"/>
  <c r="G42" i="4"/>
  <c r="O40" i="4"/>
  <c r="M40" i="4"/>
  <c r="I40" i="4"/>
  <c r="G40" i="4"/>
  <c r="O39" i="4"/>
  <c r="M39" i="4"/>
  <c r="I39" i="4"/>
  <c r="G39" i="4"/>
  <c r="O38" i="4"/>
  <c r="M38" i="4"/>
  <c r="I38" i="4"/>
  <c r="G38" i="4"/>
  <c r="O37" i="4"/>
  <c r="M37" i="4"/>
  <c r="I37" i="4"/>
  <c r="G37" i="4"/>
  <c r="O36" i="4"/>
  <c r="M36" i="4"/>
  <c r="I36" i="4"/>
  <c r="G36" i="4"/>
  <c r="O35" i="4"/>
  <c r="P35" i="4" s="1"/>
  <c r="M35" i="4"/>
  <c r="I35" i="4"/>
  <c r="G35" i="4"/>
  <c r="O34" i="4"/>
  <c r="M34" i="4"/>
  <c r="I34" i="4"/>
  <c r="G34" i="4"/>
  <c r="O33" i="4"/>
  <c r="M33" i="4"/>
  <c r="P33" i="4" s="1"/>
  <c r="I33" i="4"/>
  <c r="G33" i="4"/>
  <c r="O32" i="4"/>
  <c r="M32" i="4"/>
  <c r="I32" i="4"/>
  <c r="G32" i="4"/>
  <c r="O31" i="4"/>
  <c r="M31" i="4"/>
  <c r="P31" i="4" s="1"/>
  <c r="I31" i="4"/>
  <c r="G31" i="4"/>
  <c r="O30" i="4"/>
  <c r="M30" i="4"/>
  <c r="P30" i="4" s="1"/>
  <c r="I30" i="4"/>
  <c r="G30" i="4"/>
  <c r="O29" i="4"/>
  <c r="M29" i="4"/>
  <c r="P29" i="4" s="1"/>
  <c r="I29" i="4"/>
  <c r="G29" i="4"/>
  <c r="O28" i="4"/>
  <c r="M28" i="4"/>
  <c r="P28" i="4" s="1"/>
  <c r="I28" i="4"/>
  <c r="G28" i="4"/>
  <c r="O27" i="4"/>
  <c r="M27" i="4"/>
  <c r="I27" i="4"/>
  <c r="G27" i="4"/>
  <c r="O26" i="4"/>
  <c r="M26" i="4"/>
  <c r="I26" i="4"/>
  <c r="G26" i="4"/>
  <c r="O25" i="4"/>
  <c r="M25" i="4"/>
  <c r="I25" i="4"/>
  <c r="G25" i="4"/>
  <c r="O24" i="4"/>
  <c r="M24" i="4"/>
  <c r="P24" i="4" s="1"/>
  <c r="I24" i="4"/>
  <c r="G24" i="4"/>
  <c r="O23" i="4"/>
  <c r="M23" i="4"/>
  <c r="P23" i="4" s="1"/>
  <c r="I23" i="4"/>
  <c r="G23" i="4"/>
  <c r="O22" i="4"/>
  <c r="M22" i="4"/>
  <c r="P22" i="4" s="1"/>
  <c r="I22" i="4"/>
  <c r="G22" i="4"/>
  <c r="O21" i="4"/>
  <c r="M21" i="4"/>
  <c r="P21" i="4" s="1"/>
  <c r="I21" i="4"/>
  <c r="G21" i="4"/>
  <c r="O20" i="4"/>
  <c r="M20" i="4"/>
  <c r="P20" i="4" s="1"/>
  <c r="I20" i="4"/>
  <c r="G20" i="4"/>
  <c r="J20" i="4" s="1"/>
  <c r="Q20" i="4" s="1"/>
  <c r="O19" i="4"/>
  <c r="M19" i="4"/>
  <c r="P19" i="4" s="1"/>
  <c r="I19" i="4"/>
  <c r="G19" i="4"/>
  <c r="O18" i="4"/>
  <c r="M18" i="4"/>
  <c r="P18" i="4" s="1"/>
  <c r="I18" i="4"/>
  <c r="G18" i="4"/>
  <c r="J18" i="4" s="1"/>
  <c r="Q18" i="4" s="1"/>
  <c r="O17" i="4"/>
  <c r="M17" i="4"/>
  <c r="P17" i="4" s="1"/>
  <c r="I17" i="4"/>
  <c r="G17" i="4"/>
  <c r="O16" i="4"/>
  <c r="M16" i="4"/>
  <c r="P16" i="4" s="1"/>
  <c r="I16" i="4"/>
  <c r="G16" i="4"/>
  <c r="J16" i="4" s="1"/>
  <c r="Q16" i="4" s="1"/>
  <c r="O15" i="4"/>
  <c r="M15" i="4"/>
  <c r="I15" i="4"/>
  <c r="G15" i="4"/>
  <c r="O14" i="4"/>
  <c r="M14" i="4"/>
  <c r="P14" i="4" s="1"/>
  <c r="I14" i="4"/>
  <c r="G14" i="4"/>
  <c r="J14" i="4" s="1"/>
  <c r="Q14" i="4" s="1"/>
  <c r="O13" i="4"/>
  <c r="M13" i="4"/>
  <c r="P13" i="4" s="1"/>
  <c r="I13" i="4"/>
  <c r="G13" i="4"/>
  <c r="O12" i="4"/>
  <c r="M12" i="4"/>
  <c r="P12" i="4" s="1"/>
  <c r="I12" i="4"/>
  <c r="G12" i="4"/>
  <c r="O11" i="4"/>
  <c r="M11" i="4"/>
  <c r="P11" i="4" s="1"/>
  <c r="I11" i="4"/>
  <c r="G11" i="4"/>
  <c r="O10" i="4"/>
  <c r="M10" i="4"/>
  <c r="P10" i="4" s="1"/>
  <c r="I10" i="4"/>
  <c r="G10" i="4"/>
  <c r="J10" i="4" s="1"/>
  <c r="Q10" i="4" s="1"/>
  <c r="O9" i="4"/>
  <c r="M9" i="4"/>
  <c r="P9" i="4" s="1"/>
  <c r="I9" i="4"/>
  <c r="G9" i="4"/>
  <c r="O8" i="4"/>
  <c r="M8" i="4"/>
  <c r="I8" i="4"/>
  <c r="G8" i="4"/>
  <c r="O7" i="4"/>
  <c r="M7" i="4"/>
  <c r="I7" i="4"/>
  <c r="I41" i="4" s="1"/>
  <c r="G7" i="4"/>
  <c r="O6" i="4"/>
  <c r="O41" i="4" s="1"/>
  <c r="M6" i="4"/>
  <c r="I6" i="4"/>
  <c r="G6" i="4"/>
  <c r="G41" i="4" s="1"/>
  <c r="AW9" i="2"/>
  <c r="AW10" i="2"/>
  <c r="AW11" i="2"/>
  <c r="AW12" i="2"/>
  <c r="AW13" i="2"/>
  <c r="AZ13" i="2" s="1"/>
  <c r="AW14" i="2"/>
  <c r="AZ14" i="2" s="1"/>
  <c r="AW15" i="2"/>
  <c r="AW16" i="2"/>
  <c r="AW17" i="2"/>
  <c r="AW18" i="2"/>
  <c r="AW19" i="2"/>
  <c r="AW20" i="2"/>
  <c r="AW21" i="2"/>
  <c r="AW22" i="2"/>
  <c r="AW23" i="2"/>
  <c r="AW24" i="2"/>
  <c r="AZ24" i="2" s="1"/>
  <c r="AW25" i="2"/>
  <c r="AW26" i="2"/>
  <c r="AW27" i="2"/>
  <c r="AW28" i="2"/>
  <c r="AW29" i="2"/>
  <c r="AW30" i="2"/>
  <c r="AW31" i="2"/>
  <c r="AW32" i="2"/>
  <c r="AZ32" i="2" s="1"/>
  <c r="AW33" i="2"/>
  <c r="AW34" i="2"/>
  <c r="AW35" i="2"/>
  <c r="AW36" i="2"/>
  <c r="AW37" i="2"/>
  <c r="AW38" i="2"/>
  <c r="AW39" i="2"/>
  <c r="AY13" i="2"/>
  <c r="AY14" i="2"/>
  <c r="AY15" i="2"/>
  <c r="AY16" i="2"/>
  <c r="AY17" i="2"/>
  <c r="AY18" i="2"/>
  <c r="AY19" i="2"/>
  <c r="AY20" i="2"/>
  <c r="AZ20" i="2" s="1"/>
  <c r="AY21" i="2"/>
  <c r="AY22" i="2"/>
  <c r="AY23" i="2"/>
  <c r="AY24" i="2"/>
  <c r="AY25" i="2"/>
  <c r="AY26" i="2"/>
  <c r="AY27" i="2"/>
  <c r="AY28" i="2"/>
  <c r="AZ28" i="2" s="1"/>
  <c r="AY29" i="2"/>
  <c r="AY30" i="2"/>
  <c r="AY31" i="2"/>
  <c r="AY32" i="2"/>
  <c r="AY33" i="2"/>
  <c r="AZ33" i="2" s="1"/>
  <c r="AY34" i="2"/>
  <c r="AY35" i="2"/>
  <c r="AY36" i="2"/>
  <c r="AZ36" i="2" s="1"/>
  <c r="AY37" i="2"/>
  <c r="AY38" i="2"/>
  <c r="AY39" i="2"/>
  <c r="AY6" i="2"/>
  <c r="AY7" i="2"/>
  <c r="AY8" i="2"/>
  <c r="AY9" i="2"/>
  <c r="AY10" i="2"/>
  <c r="AY11" i="2"/>
  <c r="AY12" i="2"/>
  <c r="AS6" i="2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T26" i="2" s="1"/>
  <c r="AS27" i="2"/>
  <c r="AS28" i="2"/>
  <c r="AS29" i="2"/>
  <c r="AS30" i="2"/>
  <c r="AT30" i="2" s="1"/>
  <c r="AS31" i="2"/>
  <c r="AS32" i="2"/>
  <c r="AS33" i="2"/>
  <c r="AT33" i="2" s="1"/>
  <c r="AS34" i="2"/>
  <c r="AT34" i="2" s="1"/>
  <c r="AS35" i="2"/>
  <c r="AS36" i="2"/>
  <c r="AS37" i="2"/>
  <c r="AS38" i="2"/>
  <c r="AS39" i="2"/>
  <c r="AT13" i="2"/>
  <c r="AT10" i="2"/>
  <c r="AT35" i="2"/>
  <c r="AQ6" i="2"/>
  <c r="AQ7" i="2"/>
  <c r="AT7" i="2" s="1"/>
  <c r="AQ8" i="2"/>
  <c r="AQ9" i="2"/>
  <c r="AQ10" i="2"/>
  <c r="AQ11" i="2"/>
  <c r="AQ12" i="2"/>
  <c r="AQ13" i="2"/>
  <c r="AQ14" i="2"/>
  <c r="AQ15" i="2"/>
  <c r="AQ16" i="2"/>
  <c r="AQ17" i="2"/>
  <c r="AQ18" i="2"/>
  <c r="AQ19" i="2"/>
  <c r="AQ20" i="2"/>
  <c r="AQ21" i="2"/>
  <c r="AQ22" i="2"/>
  <c r="AQ23" i="2"/>
  <c r="AQ24" i="2"/>
  <c r="AQ25" i="2"/>
  <c r="AQ26" i="2"/>
  <c r="AQ27" i="2"/>
  <c r="AQ28" i="2"/>
  <c r="AQ29" i="2"/>
  <c r="AQ30" i="2"/>
  <c r="AQ31" i="2"/>
  <c r="AQ32" i="2"/>
  <c r="AQ33" i="2"/>
  <c r="AQ34" i="2"/>
  <c r="AQ35" i="2"/>
  <c r="AQ36" i="2"/>
  <c r="AQ37" i="2"/>
  <c r="AQ38" i="2"/>
  <c r="AQ39" i="2"/>
  <c r="AY41" i="2"/>
  <c r="AW41" i="2"/>
  <c r="AZ41" i="2" s="1"/>
  <c r="AU40" i="2"/>
  <c r="AZ35" i="2"/>
  <c r="AZ31" i="2"/>
  <c r="AZ25" i="2"/>
  <c r="AZ21" i="2"/>
  <c r="AZ17" i="2"/>
  <c r="AZ12" i="2"/>
  <c r="AZ10" i="2"/>
  <c r="AW8" i="2"/>
  <c r="AW7" i="2"/>
  <c r="AW6" i="2"/>
  <c r="AY5" i="2"/>
  <c r="AW5" i="2"/>
  <c r="AT41" i="2"/>
  <c r="AS41" i="2"/>
  <c r="AQ41" i="2"/>
  <c r="AO40" i="2"/>
  <c r="AS40" i="2" s="1"/>
  <c r="AT36" i="2"/>
  <c r="AT28" i="2"/>
  <c r="AT27" i="2"/>
  <c r="AT21" i="2"/>
  <c r="AT20" i="2"/>
  <c r="AT19" i="2"/>
  <c r="AT17" i="2"/>
  <c r="AT14" i="2"/>
  <c r="AS5" i="2"/>
  <c r="AQ5" i="2"/>
  <c r="K7" i="3"/>
  <c r="J7" i="3"/>
  <c r="AM5" i="2"/>
  <c r="AK6" i="2"/>
  <c r="AK7" i="2"/>
  <c r="AK8" i="2"/>
  <c r="AK9" i="2"/>
  <c r="AK10" i="2"/>
  <c r="AN10" i="2" s="1"/>
  <c r="AK11" i="2"/>
  <c r="AK12" i="2"/>
  <c r="AK13" i="2"/>
  <c r="AK14" i="2"/>
  <c r="AN14" i="2" s="1"/>
  <c r="AK15" i="2"/>
  <c r="AN15" i="2" s="1"/>
  <c r="AK16" i="2"/>
  <c r="AK17" i="2"/>
  <c r="AK18" i="2"/>
  <c r="AN18" i="2" s="1"/>
  <c r="AK19" i="2"/>
  <c r="AK20" i="2"/>
  <c r="AK21" i="2"/>
  <c r="AK22" i="2"/>
  <c r="AN22" i="2" s="1"/>
  <c r="AK23" i="2"/>
  <c r="AN23" i="2" s="1"/>
  <c r="AK24" i="2"/>
  <c r="AK25" i="2"/>
  <c r="AK26" i="2"/>
  <c r="AN26" i="2" s="1"/>
  <c r="AK27" i="2"/>
  <c r="AN27" i="2" s="1"/>
  <c r="AK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M34" i="2"/>
  <c r="AM35" i="2"/>
  <c r="AM36" i="2"/>
  <c r="AK28" i="2"/>
  <c r="AK29" i="2"/>
  <c r="AK30" i="2"/>
  <c r="AK31" i="2"/>
  <c r="AN31" i="2" s="1"/>
  <c r="AK32" i="2"/>
  <c r="AK33" i="2"/>
  <c r="AN33" i="2" s="1"/>
  <c r="AK34" i="2"/>
  <c r="AN34" i="2" s="1"/>
  <c r="AK35" i="2"/>
  <c r="AN35" i="2" s="1"/>
  <c r="AK36" i="2"/>
  <c r="AM41" i="2"/>
  <c r="AK41" i="2"/>
  <c r="AI40" i="2"/>
  <c r="H38" i="3"/>
  <c r="F38" i="3"/>
  <c r="H37" i="3"/>
  <c r="F37" i="3"/>
  <c r="H36" i="3"/>
  <c r="F36" i="3"/>
  <c r="H35" i="3"/>
  <c r="F35" i="3"/>
  <c r="H34" i="3"/>
  <c r="F34" i="3"/>
  <c r="H33" i="3"/>
  <c r="F33" i="3"/>
  <c r="H32" i="3"/>
  <c r="F32" i="3"/>
  <c r="H31" i="3"/>
  <c r="F31" i="3"/>
  <c r="H30" i="3"/>
  <c r="F30" i="3"/>
  <c r="H29" i="3"/>
  <c r="F29" i="3"/>
  <c r="H28" i="3"/>
  <c r="F28" i="3"/>
  <c r="H27" i="3"/>
  <c r="F27" i="3"/>
  <c r="H26" i="3"/>
  <c r="F26" i="3"/>
  <c r="H25" i="3"/>
  <c r="F25" i="3"/>
  <c r="H24" i="3"/>
  <c r="F24" i="3"/>
  <c r="H23" i="3"/>
  <c r="F23" i="3"/>
  <c r="H22" i="3"/>
  <c r="F22" i="3"/>
  <c r="H21" i="3"/>
  <c r="F21" i="3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E40" i="2"/>
  <c r="F40" i="2"/>
  <c r="G40" i="2"/>
  <c r="H40" i="2"/>
  <c r="I40" i="2"/>
  <c r="K40" i="2"/>
  <c r="L40" i="2"/>
  <c r="N40" i="2"/>
  <c r="Q40" i="2"/>
  <c r="R40" i="2"/>
  <c r="T40" i="2"/>
  <c r="W40" i="2"/>
  <c r="X40" i="2"/>
  <c r="Z40" i="2"/>
  <c r="AC40" i="2"/>
  <c r="AD40" i="2"/>
  <c r="AF40" i="2"/>
  <c r="AG6" i="2"/>
  <c r="AH6" i="2" s="1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H30" i="2" s="1"/>
  <c r="AG31" i="2"/>
  <c r="AG32" i="2"/>
  <c r="AG33" i="2"/>
  <c r="AG34" i="2"/>
  <c r="AG35" i="2"/>
  <c r="AG36" i="2"/>
  <c r="AG41" i="2"/>
  <c r="AG5" i="2"/>
  <c r="AE6" i="2"/>
  <c r="AE7" i="2"/>
  <c r="AE8" i="2"/>
  <c r="AE9" i="2"/>
  <c r="AH9" i="2" s="1"/>
  <c r="AE10" i="2"/>
  <c r="AE11" i="2"/>
  <c r="AH11" i="2" s="1"/>
  <c r="AE12" i="2"/>
  <c r="AE13" i="2"/>
  <c r="AH13" i="2" s="1"/>
  <c r="AE14" i="2"/>
  <c r="AE15" i="2"/>
  <c r="AE16" i="2"/>
  <c r="AH16" i="2" s="1"/>
  <c r="AE17" i="2"/>
  <c r="AE18" i="2"/>
  <c r="AE19" i="2"/>
  <c r="AH19" i="2" s="1"/>
  <c r="AE20" i="2"/>
  <c r="AE21" i="2"/>
  <c r="AE22" i="2"/>
  <c r="AE23" i="2"/>
  <c r="AE24" i="2"/>
  <c r="AE25" i="2"/>
  <c r="AH25" i="2" s="1"/>
  <c r="AE26" i="2"/>
  <c r="AE27" i="2"/>
  <c r="AH27" i="2" s="1"/>
  <c r="AE28" i="2"/>
  <c r="AE29" i="2"/>
  <c r="AE30" i="2"/>
  <c r="AE31" i="2"/>
  <c r="AE32" i="2"/>
  <c r="AH32" i="2" s="1"/>
  <c r="AE33" i="2"/>
  <c r="AH33" i="2" s="1"/>
  <c r="AE34" i="2"/>
  <c r="AE35" i="2"/>
  <c r="AH35" i="2" s="1"/>
  <c r="AE36" i="2"/>
  <c r="AE41" i="2"/>
  <c r="AE5" i="2"/>
  <c r="Y24" i="2"/>
  <c r="AA24" i="2"/>
  <c r="Z41" i="2"/>
  <c r="X41" i="2"/>
  <c r="AA36" i="2"/>
  <c r="Y36" i="2"/>
  <c r="AA35" i="2"/>
  <c r="Y35" i="2"/>
  <c r="AA34" i="2"/>
  <c r="Y34" i="2"/>
  <c r="AA33" i="2"/>
  <c r="Y33" i="2"/>
  <c r="AA32" i="2"/>
  <c r="Y32" i="2"/>
  <c r="AA31" i="2"/>
  <c r="Y31" i="2"/>
  <c r="AB31" i="2" s="1"/>
  <c r="AA30" i="2"/>
  <c r="Y30" i="2"/>
  <c r="AA29" i="2"/>
  <c r="Y29" i="2"/>
  <c r="AA28" i="2"/>
  <c r="Y28" i="2"/>
  <c r="AA27" i="2"/>
  <c r="Y27" i="2"/>
  <c r="AB27" i="2" s="1"/>
  <c r="AA26" i="2"/>
  <c r="Y26" i="2"/>
  <c r="AA25" i="2"/>
  <c r="Y25" i="2"/>
  <c r="AA23" i="2"/>
  <c r="Y23" i="2"/>
  <c r="AA22" i="2"/>
  <c r="Y22" i="2"/>
  <c r="AB22" i="2" s="1"/>
  <c r="AA21" i="2"/>
  <c r="Y21" i="2"/>
  <c r="AA20" i="2"/>
  <c r="Y20" i="2"/>
  <c r="AA19" i="2"/>
  <c r="Y19" i="2"/>
  <c r="AA18" i="2"/>
  <c r="Y18" i="2"/>
  <c r="AA17" i="2"/>
  <c r="Y17" i="2"/>
  <c r="AA16" i="2"/>
  <c r="Y16" i="2"/>
  <c r="AA15" i="2"/>
  <c r="Y15" i="2"/>
  <c r="AA14" i="2"/>
  <c r="Y14" i="2"/>
  <c r="AB14" i="2" s="1"/>
  <c r="AA13" i="2"/>
  <c r="Y13" i="2"/>
  <c r="AA12" i="2"/>
  <c r="Y12" i="2"/>
  <c r="AA11" i="2"/>
  <c r="Y11" i="2"/>
  <c r="AA10" i="2"/>
  <c r="Y10" i="2"/>
  <c r="AA9" i="2"/>
  <c r="Y9" i="2"/>
  <c r="AA8" i="2"/>
  <c r="Y8" i="2"/>
  <c r="AA7" i="2"/>
  <c r="Y7" i="2"/>
  <c r="AA6" i="2"/>
  <c r="Y6" i="2"/>
  <c r="AB6" i="2" s="1"/>
  <c r="AA5" i="2"/>
  <c r="Y5" i="2"/>
  <c r="S36" i="2"/>
  <c r="U36" i="2"/>
  <c r="U35" i="2"/>
  <c r="U34" i="2"/>
  <c r="S33" i="2"/>
  <c r="U33" i="2"/>
  <c r="S32" i="2"/>
  <c r="U32" i="2"/>
  <c r="S31" i="2"/>
  <c r="V31" i="2"/>
  <c r="U31" i="2"/>
  <c r="S30" i="2"/>
  <c r="U30" i="2"/>
  <c r="S29" i="2"/>
  <c r="U29" i="2"/>
  <c r="S28" i="2"/>
  <c r="U28" i="2"/>
  <c r="S27" i="2"/>
  <c r="U27" i="2"/>
  <c r="S26" i="2"/>
  <c r="U26" i="2"/>
  <c r="V26" i="2"/>
  <c r="S21" i="2"/>
  <c r="S10" i="2"/>
  <c r="T41" i="2"/>
  <c r="R41" i="2"/>
  <c r="S35" i="2"/>
  <c r="S34" i="2"/>
  <c r="V34" i="2" s="1"/>
  <c r="U25" i="2"/>
  <c r="S25" i="2"/>
  <c r="V25" i="2" s="1"/>
  <c r="U23" i="2"/>
  <c r="S23" i="2"/>
  <c r="U22" i="2"/>
  <c r="S22" i="2"/>
  <c r="U21" i="2"/>
  <c r="U20" i="2"/>
  <c r="S20" i="2"/>
  <c r="U19" i="2"/>
  <c r="S19" i="2"/>
  <c r="U18" i="2"/>
  <c r="S18" i="2"/>
  <c r="U17" i="2"/>
  <c r="S17" i="2"/>
  <c r="U16" i="2"/>
  <c r="S16" i="2"/>
  <c r="U15" i="2"/>
  <c r="S15" i="2"/>
  <c r="U14" i="2"/>
  <c r="S14" i="2"/>
  <c r="U13" i="2"/>
  <c r="S13" i="2"/>
  <c r="U12" i="2"/>
  <c r="S12" i="2"/>
  <c r="U11" i="2"/>
  <c r="S11" i="2"/>
  <c r="U10" i="2"/>
  <c r="U9" i="2"/>
  <c r="S9" i="2"/>
  <c r="U8" i="2"/>
  <c r="S8" i="2"/>
  <c r="U7" i="2"/>
  <c r="S7" i="2"/>
  <c r="U6" i="2"/>
  <c r="S6" i="2"/>
  <c r="U5" i="2"/>
  <c r="S5" i="2"/>
  <c r="N41" i="2"/>
  <c r="L41" i="2"/>
  <c r="I41" i="2"/>
  <c r="H41" i="2"/>
  <c r="G41" i="2"/>
  <c r="F41" i="2"/>
  <c r="D40" i="2"/>
  <c r="P36" i="2"/>
  <c r="M35" i="2"/>
  <c r="P35" i="2" s="1"/>
  <c r="M34" i="2"/>
  <c r="P34" i="2" s="1"/>
  <c r="O25" i="2"/>
  <c r="M25" i="2"/>
  <c r="P25" i="2" s="1"/>
  <c r="J25" i="2"/>
  <c r="O23" i="2"/>
  <c r="M23" i="2"/>
  <c r="J23" i="2"/>
  <c r="O22" i="2"/>
  <c r="M22" i="2"/>
  <c r="J22" i="2"/>
  <c r="O21" i="2"/>
  <c r="P21" i="2" s="1"/>
  <c r="J21" i="2"/>
  <c r="O20" i="2"/>
  <c r="M20" i="2"/>
  <c r="J20" i="2"/>
  <c r="O19" i="2"/>
  <c r="M19" i="2"/>
  <c r="J19" i="2"/>
  <c r="O18" i="2"/>
  <c r="M18" i="2"/>
  <c r="J18" i="2"/>
  <c r="O17" i="2"/>
  <c r="M17" i="2"/>
  <c r="J17" i="2"/>
  <c r="O16" i="2"/>
  <c r="M16" i="2"/>
  <c r="J16" i="2"/>
  <c r="O15" i="2"/>
  <c r="M15" i="2"/>
  <c r="J15" i="2"/>
  <c r="O14" i="2"/>
  <c r="M14" i="2"/>
  <c r="J14" i="2"/>
  <c r="O13" i="2"/>
  <c r="M13" i="2"/>
  <c r="P13" i="2" s="1"/>
  <c r="J13" i="2"/>
  <c r="O12" i="2"/>
  <c r="M12" i="2"/>
  <c r="J12" i="2"/>
  <c r="O11" i="2"/>
  <c r="M11" i="2"/>
  <c r="J11" i="2"/>
  <c r="O10" i="2"/>
  <c r="M10" i="2"/>
  <c r="J10" i="2"/>
  <c r="O9" i="2"/>
  <c r="M9" i="2"/>
  <c r="J9" i="2"/>
  <c r="O8" i="2"/>
  <c r="M8" i="2"/>
  <c r="J8" i="2"/>
  <c r="O7" i="2"/>
  <c r="M7" i="2"/>
  <c r="J7" i="2"/>
  <c r="O6" i="2"/>
  <c r="M6" i="2"/>
  <c r="J6" i="2"/>
  <c r="O5" i="2"/>
  <c r="M5" i="2"/>
  <c r="J5" i="2"/>
  <c r="I7" i="7" l="1"/>
  <c r="P7" i="7" s="1"/>
  <c r="P19" i="5"/>
  <c r="P35" i="5"/>
  <c r="I18" i="5"/>
  <c r="P18" i="5" s="1"/>
  <c r="I25" i="5"/>
  <c r="P25" i="5" s="1"/>
  <c r="I32" i="5"/>
  <c r="O16" i="5"/>
  <c r="O19" i="5"/>
  <c r="O23" i="5"/>
  <c r="O30" i="5"/>
  <c r="P30" i="5" s="1"/>
  <c r="I17" i="5"/>
  <c r="P17" i="5" s="1"/>
  <c r="I29" i="5"/>
  <c r="P29" i="5" s="1"/>
  <c r="I36" i="5"/>
  <c r="I6" i="5"/>
  <c r="P6" i="5" s="1"/>
  <c r="F38" i="5"/>
  <c r="I8" i="5"/>
  <c r="P8" i="5" s="1"/>
  <c r="P11" i="5"/>
  <c r="I15" i="5"/>
  <c r="P15" i="5" s="1"/>
  <c r="I26" i="5"/>
  <c r="P26" i="5" s="1"/>
  <c r="I33" i="5"/>
  <c r="P33" i="5" s="1"/>
  <c r="O6" i="5"/>
  <c r="O20" i="5"/>
  <c r="P20" i="5" s="1"/>
  <c r="O24" i="5"/>
  <c r="P24" i="5" s="1"/>
  <c r="O27" i="5"/>
  <c r="P27" i="5" s="1"/>
  <c r="P21" i="5"/>
  <c r="O29" i="5"/>
  <c r="P22" i="5"/>
  <c r="P10" i="5"/>
  <c r="O4" i="5"/>
  <c r="I5" i="5"/>
  <c r="P5" i="5" s="1"/>
  <c r="I16" i="5"/>
  <c r="P16" i="5" s="1"/>
  <c r="I23" i="5"/>
  <c r="I34" i="5"/>
  <c r="P34" i="5" s="1"/>
  <c r="O7" i="5"/>
  <c r="O14" i="5"/>
  <c r="P14" i="5" s="1"/>
  <c r="O28" i="5"/>
  <c r="P28" i="5" s="1"/>
  <c r="O32" i="5"/>
  <c r="O35" i="5"/>
  <c r="O38" i="5"/>
  <c r="BX24" i="2"/>
  <c r="BX21" i="2"/>
  <c r="BX20" i="2"/>
  <c r="BX14" i="2"/>
  <c r="BX19" i="2"/>
  <c r="BX9" i="2"/>
  <c r="BX10" i="2"/>
  <c r="BW40" i="2"/>
  <c r="BX17" i="2"/>
  <c r="BX18" i="2"/>
  <c r="BX11" i="2"/>
  <c r="BX22" i="2"/>
  <c r="BX26" i="2"/>
  <c r="BX30" i="2"/>
  <c r="BX31" i="2"/>
  <c r="BX7" i="2"/>
  <c r="BX15" i="2"/>
  <c r="BU40" i="2"/>
  <c r="BX23" i="2"/>
  <c r="BX5" i="2"/>
  <c r="I9" i="5"/>
  <c r="P9" i="5" s="1"/>
  <c r="I7" i="5"/>
  <c r="P7" i="5" s="1"/>
  <c r="H38" i="5"/>
  <c r="I38" i="5" s="1"/>
  <c r="I4" i="5"/>
  <c r="P4" i="5" s="1"/>
  <c r="BR23" i="2"/>
  <c r="BR15" i="2"/>
  <c r="BR17" i="2"/>
  <c r="BR13" i="2"/>
  <c r="BR7" i="2"/>
  <c r="BR19" i="2"/>
  <c r="BR11" i="2"/>
  <c r="BR10" i="2"/>
  <c r="BR5" i="2"/>
  <c r="BQ40" i="2"/>
  <c r="BR12" i="2"/>
  <c r="BR16" i="2"/>
  <c r="BR20" i="2"/>
  <c r="BR35" i="2"/>
  <c r="BR32" i="2"/>
  <c r="BO40" i="2"/>
  <c r="BR9" i="2"/>
  <c r="F42" i="6"/>
  <c r="I7" i="6"/>
  <c r="I19" i="6"/>
  <c r="I8" i="6"/>
  <c r="H42" i="6"/>
  <c r="BI40" i="2"/>
  <c r="V32" i="2"/>
  <c r="BF31" i="2"/>
  <c r="BF23" i="2"/>
  <c r="BF12" i="2"/>
  <c r="BF15" i="2"/>
  <c r="BC40" i="2"/>
  <c r="BF7" i="2"/>
  <c r="BF24" i="2"/>
  <c r="BE40" i="2"/>
  <c r="P42" i="4"/>
  <c r="J24" i="4"/>
  <c r="Q24" i="4" s="1"/>
  <c r="J34" i="4"/>
  <c r="J36" i="4"/>
  <c r="Q36" i="4" s="1"/>
  <c r="P8" i="4"/>
  <c r="J7" i="4"/>
  <c r="J42" i="4"/>
  <c r="P27" i="4"/>
  <c r="J12" i="4"/>
  <c r="Q12" i="4" s="1"/>
  <c r="J22" i="4"/>
  <c r="Q22" i="4" s="1"/>
  <c r="J26" i="4"/>
  <c r="Q26" i="4" s="1"/>
  <c r="J28" i="4"/>
  <c r="Q28" i="4" s="1"/>
  <c r="J30" i="4"/>
  <c r="Q30" i="4" s="1"/>
  <c r="P37" i="4"/>
  <c r="P26" i="4"/>
  <c r="P7" i="4"/>
  <c r="P36" i="4"/>
  <c r="J31" i="4"/>
  <c r="Q31" i="4" s="1"/>
  <c r="J33" i="4"/>
  <c r="Q33" i="4" s="1"/>
  <c r="J8" i="4"/>
  <c r="J35" i="4"/>
  <c r="Q35" i="4" s="1"/>
  <c r="J37" i="4"/>
  <c r="Q37" i="4" s="1"/>
  <c r="J9" i="4"/>
  <c r="Q9" i="4" s="1"/>
  <c r="J11" i="4"/>
  <c r="Q11" i="4" s="1"/>
  <c r="J13" i="4"/>
  <c r="Q13" i="4" s="1"/>
  <c r="J15" i="4"/>
  <c r="J17" i="4"/>
  <c r="Q17" i="4" s="1"/>
  <c r="J19" i="4"/>
  <c r="Q19" i="4" s="1"/>
  <c r="J21" i="4"/>
  <c r="Q21" i="4" s="1"/>
  <c r="J23" i="4"/>
  <c r="Q23" i="4" s="1"/>
  <c r="J25" i="4"/>
  <c r="J27" i="4"/>
  <c r="Q27" i="4" s="1"/>
  <c r="P32" i="4"/>
  <c r="P34" i="4"/>
  <c r="J6" i="4"/>
  <c r="P6" i="4"/>
  <c r="P15" i="4"/>
  <c r="P25" i="4"/>
  <c r="J29" i="4"/>
  <c r="Q29" i="4" s="1"/>
  <c r="J32" i="4"/>
  <c r="AZ18" i="2"/>
  <c r="AZ19" i="2"/>
  <c r="AZ26" i="2"/>
  <c r="AZ27" i="2"/>
  <c r="AZ34" i="2"/>
  <c r="AZ11" i="2"/>
  <c r="AZ7" i="2"/>
  <c r="AT24" i="2"/>
  <c r="AT16" i="2"/>
  <c r="AT9" i="2"/>
  <c r="AT15" i="2"/>
  <c r="AT31" i="2"/>
  <c r="AT23" i="2"/>
  <c r="AT6" i="2"/>
  <c r="AT12" i="2"/>
  <c r="AZ5" i="2"/>
  <c r="AZ6" i="2"/>
  <c r="AY40" i="2"/>
  <c r="AT5" i="2"/>
  <c r="AQ40" i="2"/>
  <c r="AZ8" i="2"/>
  <c r="AZ15" i="2"/>
  <c r="AZ22" i="2"/>
  <c r="AZ29" i="2"/>
  <c r="AZ9" i="2"/>
  <c r="AZ16" i="2"/>
  <c r="AZ23" i="2"/>
  <c r="AZ30" i="2"/>
  <c r="AW40" i="2"/>
  <c r="AT11" i="2"/>
  <c r="AT18" i="2"/>
  <c r="AT25" i="2"/>
  <c r="AT32" i="2"/>
  <c r="AT22" i="2"/>
  <c r="AT29" i="2"/>
  <c r="AT8" i="2"/>
  <c r="K10" i="3"/>
  <c r="K30" i="3"/>
  <c r="H42" i="3"/>
  <c r="K16" i="3"/>
  <c r="K20" i="3"/>
  <c r="K24" i="3"/>
  <c r="K28" i="3"/>
  <c r="F42" i="3"/>
  <c r="K22" i="3"/>
  <c r="K34" i="3"/>
  <c r="V28" i="2"/>
  <c r="V11" i="2"/>
  <c r="V15" i="2"/>
  <c r="AN32" i="2"/>
  <c r="AN17" i="2"/>
  <c r="AN9" i="2"/>
  <c r="AH29" i="2"/>
  <c r="AN6" i="2"/>
  <c r="AB7" i="2"/>
  <c r="AB11" i="2"/>
  <c r="AB15" i="2"/>
  <c r="AH36" i="2"/>
  <c r="AH28" i="2"/>
  <c r="AH12" i="2"/>
  <c r="AN29" i="2"/>
  <c r="AN21" i="2"/>
  <c r="AN13" i="2"/>
  <c r="AN36" i="2"/>
  <c r="AN28" i="2"/>
  <c r="AN20" i="2"/>
  <c r="AN12" i="2"/>
  <c r="AH15" i="2"/>
  <c r="AH41" i="2"/>
  <c r="AN19" i="2"/>
  <c r="AN11" i="2"/>
  <c r="AH31" i="2"/>
  <c r="P6" i="2"/>
  <c r="P14" i="2"/>
  <c r="V16" i="2"/>
  <c r="V20" i="2"/>
  <c r="AH23" i="2"/>
  <c r="AB19" i="2"/>
  <c r="AN25" i="2"/>
  <c r="U40" i="2"/>
  <c r="J40" i="2"/>
  <c r="P12" i="2"/>
  <c r="P20" i="2"/>
  <c r="AN16" i="2"/>
  <c r="AN8" i="2"/>
  <c r="O40" i="2"/>
  <c r="AH7" i="2"/>
  <c r="Y40" i="2"/>
  <c r="AN7" i="2"/>
  <c r="AB24" i="2"/>
  <c r="AN5" i="2"/>
  <c r="V36" i="2"/>
  <c r="AH8" i="2"/>
  <c r="AN41" i="2"/>
  <c r="AN30" i="2"/>
  <c r="V9" i="2"/>
  <c r="V13" i="2"/>
  <c r="V17" i="2"/>
  <c r="AH21" i="2"/>
  <c r="AG40" i="2"/>
  <c r="AN24" i="2"/>
  <c r="V22" i="2"/>
  <c r="AB23" i="2"/>
  <c r="AB28" i="2"/>
  <c r="AB32" i="2"/>
  <c r="AB36" i="2"/>
  <c r="P9" i="2"/>
  <c r="P17" i="2"/>
  <c r="V10" i="2"/>
  <c r="V18" i="2"/>
  <c r="AA40" i="2"/>
  <c r="AH34" i="2"/>
  <c r="AH26" i="2"/>
  <c r="AH17" i="2"/>
  <c r="S40" i="2"/>
  <c r="AB13" i="2"/>
  <c r="AB21" i="2"/>
  <c r="AB34" i="2"/>
  <c r="AH24" i="2"/>
  <c r="M40" i="2"/>
  <c r="AM40" i="2"/>
  <c r="AK40" i="2"/>
  <c r="AE40" i="2"/>
  <c r="K15" i="3"/>
  <c r="K8" i="3"/>
  <c r="K25" i="3"/>
  <c r="K33" i="3"/>
  <c r="K37" i="3"/>
  <c r="K21" i="3"/>
  <c r="K23" i="3"/>
  <c r="K36" i="3"/>
  <c r="K27" i="3"/>
  <c r="K31" i="3"/>
  <c r="K12" i="3"/>
  <c r="K38" i="3"/>
  <c r="K14" i="3"/>
  <c r="K17" i="3"/>
  <c r="K35" i="3"/>
  <c r="K13" i="3"/>
  <c r="K11" i="3"/>
  <c r="K18" i="3"/>
  <c r="K9" i="3"/>
  <c r="K19" i="3"/>
  <c r="K26" i="3"/>
  <c r="K29" i="3"/>
  <c r="AH5" i="2"/>
  <c r="AH22" i="2"/>
  <c r="AH20" i="2"/>
  <c r="AH18" i="2"/>
  <c r="AH14" i="2"/>
  <c r="AH10" i="2"/>
  <c r="M41" i="2"/>
  <c r="O41" i="2"/>
  <c r="P8" i="2"/>
  <c r="P16" i="2"/>
  <c r="P11" i="2"/>
  <c r="P19" i="2"/>
  <c r="P22" i="2"/>
  <c r="AB8" i="2"/>
  <c r="AB16" i="2"/>
  <c r="AB20" i="2"/>
  <c r="AB25" i="2"/>
  <c r="AB29" i="2"/>
  <c r="AB33" i="2"/>
  <c r="V29" i="2"/>
  <c r="P7" i="2"/>
  <c r="P15" i="2"/>
  <c r="P23" i="2"/>
  <c r="V23" i="2"/>
  <c r="V33" i="2"/>
  <c r="P10" i="2"/>
  <c r="P18" i="2"/>
  <c r="V7" i="2"/>
  <c r="V19" i="2"/>
  <c r="V27" i="2"/>
  <c r="AB35" i="2"/>
  <c r="AB18" i="2"/>
  <c r="AB12" i="2"/>
  <c r="AB10" i="2"/>
  <c r="AB9" i="2"/>
  <c r="Y41" i="2"/>
  <c r="AB17" i="2"/>
  <c r="AB26" i="2"/>
  <c r="AA41" i="2"/>
  <c r="AB5" i="2"/>
  <c r="V35" i="2"/>
  <c r="V21" i="2"/>
  <c r="V14" i="2"/>
  <c r="V12" i="2"/>
  <c r="V8" i="2"/>
  <c r="U41" i="2"/>
  <c r="V6" i="2"/>
  <c r="S41" i="2"/>
  <c r="V5" i="2"/>
  <c r="P5" i="2"/>
  <c r="P32" i="5" l="1"/>
  <c r="P38" i="5" s="1"/>
  <c r="P23" i="5"/>
  <c r="BX40" i="2"/>
  <c r="BR40" i="2"/>
  <c r="BF40" i="2"/>
  <c r="Q25" i="4"/>
  <c r="Q34" i="4"/>
  <c r="P41" i="4"/>
  <c r="Q8" i="4"/>
  <c r="Q6" i="4"/>
  <c r="J41" i="4"/>
  <c r="Q15" i="4"/>
  <c r="Q32" i="4"/>
  <c r="Q7" i="4"/>
  <c r="AZ40" i="2"/>
  <c r="AT40" i="2"/>
  <c r="K42" i="3"/>
  <c r="AN40" i="2"/>
  <c r="P40" i="2"/>
  <c r="AB40" i="2"/>
  <c r="AH40" i="2"/>
  <c r="V40" i="2"/>
  <c r="Q41" i="4" l="1"/>
</calcChain>
</file>

<file path=xl/sharedStrings.xml><?xml version="1.0" encoding="utf-8"?>
<sst xmlns="http://schemas.openxmlformats.org/spreadsheetml/2006/main" count="631" uniqueCount="201">
  <si>
    <t>2021 хуваарь 4 сар</t>
  </si>
  <si>
    <t>1 сар</t>
  </si>
  <si>
    <t>2 сар</t>
  </si>
  <si>
    <t>3 сар</t>
  </si>
  <si>
    <t>4 сар</t>
  </si>
  <si>
    <t>5 сар</t>
  </si>
  <si>
    <t>6 сар</t>
  </si>
  <si>
    <t>7 сар</t>
  </si>
  <si>
    <t>8 сар</t>
  </si>
  <si>
    <t>9 сар</t>
  </si>
  <si>
    <t>10 сар</t>
  </si>
  <si>
    <t>11 сар</t>
  </si>
  <si>
    <t>12 сар</t>
  </si>
  <si>
    <t xml:space="preserve">            ЇТЕГ - Дундговь аймгийн татварын хэлтэс</t>
  </si>
  <si>
    <t xml:space="preserve">                             НИЙТ ЗАРЛАГА ба ЦЭВЭР ЗЭЭЛИЙН ДЇН</t>
  </si>
  <si>
    <t xml:space="preserve">                                  УРСГАЛ ЗАРДАЛ</t>
  </si>
  <si>
    <t xml:space="preserve">                                       БАРАА, ЇЙЛЧИЛГЭЭНИЙ ЗАРДАЛ</t>
  </si>
  <si>
    <t xml:space="preserve">                                            Цалин, хєлс болон нэмэгдэл урамшил</t>
  </si>
  <si>
    <t xml:space="preserve">                                                      Їндсэн цалин</t>
  </si>
  <si>
    <t xml:space="preserve">                                                      Нэмэгдэл</t>
  </si>
  <si>
    <t xml:space="preserve">                                                      Унаа хоолны Хєнгєлєлт</t>
  </si>
  <si>
    <t xml:space="preserve">                                                      Урамшуулал</t>
  </si>
  <si>
    <t xml:space="preserve">                                            Ажил олгогчоос нийгмийн даатгалд тєлєх шимтгэл</t>
  </si>
  <si>
    <t xml:space="preserve">                                                      Тэтгэврийн даатгал</t>
  </si>
  <si>
    <t xml:space="preserve">                                                      Тэтгэмжийн даатгал</t>
  </si>
  <si>
    <t xml:space="preserve">                                                      ЇОМШ-ний даатгал</t>
  </si>
  <si>
    <t xml:space="preserve">                                                      Ажилгїйдлийн даатгал</t>
  </si>
  <si>
    <t xml:space="preserve">                                                      Эрїїл мэндийн даатгал</t>
  </si>
  <si>
    <t xml:space="preserve">                                            Байр ашиглалттай холбоотой тогтмол зардал</t>
  </si>
  <si>
    <t xml:space="preserve">                                                      Гэрэл, цахилгаан</t>
  </si>
  <si>
    <t xml:space="preserve">                                                      Тїлш, халаалт</t>
  </si>
  <si>
    <t xml:space="preserve">                                                      Цэвэр, бохир ус</t>
  </si>
  <si>
    <t xml:space="preserve">                                            Хангамж, бараа материалын зардал</t>
  </si>
  <si>
    <t xml:space="preserve">                                                      Бичиг хэрэг</t>
  </si>
  <si>
    <t xml:space="preserve">                                                      Тээвэр, шатахуун</t>
  </si>
  <si>
    <t xml:space="preserve">                                                      Шуудан, холбоо, интернэтийн тєлбєр</t>
  </si>
  <si>
    <t xml:space="preserve">                                                      Ном, хэвлэл</t>
  </si>
  <si>
    <t xml:space="preserve">                                                      Хог хаягдал зайлуулах, хортон мэрэгчдийн устгал, ариутгал</t>
  </si>
  <si>
    <t xml:space="preserve">                                                      Бага їнэтэй, тїргэн элэгдэх, ахуйн эд зїйлс</t>
  </si>
  <si>
    <t xml:space="preserve">                                            Эд хогшил, урсгал засварын зардал</t>
  </si>
  <si>
    <t xml:space="preserve">                                                      Урсгал засвар</t>
  </si>
  <si>
    <t xml:space="preserve">                                            Томилолт, зочны зардал</t>
  </si>
  <si>
    <t xml:space="preserve">                                                      Дотоод албан томилолт</t>
  </si>
  <si>
    <t xml:space="preserve">                                            Бусдаар гїйцэтгїїлсэн ажил, їйлчилгээний тєлбєр, хураамж</t>
  </si>
  <si>
    <t xml:space="preserve">                                                      Бусдаар гїйцэтгїїлсэн бусад нийтлэг ажил, їйлчилгээний тєлбєр, хураамж</t>
  </si>
  <si>
    <t xml:space="preserve">                                                      Аудит, баталгаажуулалт, зэрэглэл тогтоох</t>
  </si>
  <si>
    <t xml:space="preserve">                                                      Даатгалын їйлчилгээ</t>
  </si>
  <si>
    <t xml:space="preserve">                                                      Тээврийн хэрэгслийн татвар</t>
  </si>
  <si>
    <t xml:space="preserve">                                                      Тээврийн хэрэгслийн оношлогоо</t>
  </si>
  <si>
    <t xml:space="preserve">                                                      Мэдээллийн технологийн їйлчилгээ</t>
  </si>
  <si>
    <t xml:space="preserve">                                                      Газрын тєлбєр</t>
  </si>
  <si>
    <t xml:space="preserve">                                            Бараа їйлчилгээний бусад зардал</t>
  </si>
  <si>
    <t xml:space="preserve">                                                      Хичээл їйлдвэрлэлийн дадлага хийх</t>
  </si>
  <si>
    <t xml:space="preserve">                             ЗАРДЛЫГ САНХЇЇЖЇЇЛЭХ ЭХ ЇЇСВЭР</t>
  </si>
  <si>
    <t xml:space="preserve">                                  Улсын тєсвєєс санхїїжих</t>
  </si>
  <si>
    <t xml:space="preserve">                                                      Улсын тєсвєєс санхїїжих</t>
  </si>
  <si>
    <t xml:space="preserve">                  Їндсэн їйл ажиллагааны  зардал</t>
  </si>
  <si>
    <t xml:space="preserve">                                   НИЙТ ЗАРЛАГА ба ЦЭВЭР ЗЭЭЛИЙН ДЇН</t>
  </si>
  <si>
    <t xml:space="preserve">                                        УРСГАЛ ЗАРДАЛ</t>
  </si>
  <si>
    <t xml:space="preserve">                                             БАРАА, ЇЙЛЧИЛГЭЭНИЙ ЗАРДАЛ</t>
  </si>
  <si>
    <t xml:space="preserve">                                                  Цалин, хєлс болон нэмэгдэл урамшил</t>
  </si>
  <si>
    <t xml:space="preserve">                                                            Їндсэн цалин</t>
  </si>
  <si>
    <t xml:space="preserve">                                                            Нэмэгдэл</t>
  </si>
  <si>
    <t xml:space="preserve">                                                            Унаа хоолны Хєнгєлєлт</t>
  </si>
  <si>
    <t xml:space="preserve">                                                            Урамшуулал</t>
  </si>
  <si>
    <t xml:space="preserve">                                                  Ажил олгогчоос нийгмийн даатгалд тєлєх шимтгэл</t>
  </si>
  <si>
    <t xml:space="preserve">                                                            Тэтгэврийн даатгал</t>
  </si>
  <si>
    <t xml:space="preserve">                                                            Тэтгэмжийн даатгал</t>
  </si>
  <si>
    <t xml:space="preserve">                                                            ЇОМШ-ний даатгал</t>
  </si>
  <si>
    <t xml:space="preserve">                                                            Ажилгїйдлийн даатгал</t>
  </si>
  <si>
    <t xml:space="preserve">                                                            Эрїїл мэндийн даатгал</t>
  </si>
  <si>
    <t xml:space="preserve">                                                  Байр ашиглалттай холбоотой тогтмол зардал</t>
  </si>
  <si>
    <t xml:space="preserve">                                                            Гэрэл, цахилгаан</t>
  </si>
  <si>
    <t xml:space="preserve">                                                            Тїлш, халаалт</t>
  </si>
  <si>
    <t xml:space="preserve">                                                            Цэвэр, бохир ус</t>
  </si>
  <si>
    <t xml:space="preserve">                                                  Хангамж, бараа материалын зардал</t>
  </si>
  <si>
    <t xml:space="preserve">                                                            Бичиг хэрэг</t>
  </si>
  <si>
    <t xml:space="preserve">                                                            Тээвэр, шатахуун</t>
  </si>
  <si>
    <t xml:space="preserve">                                                            Шуудан, холбоо, интернэтийн тєлбєр</t>
  </si>
  <si>
    <t xml:space="preserve">                                                            Ном, хэвлэл</t>
  </si>
  <si>
    <t xml:space="preserve">                                                            Хог хаягдал зайлуулах, хортон мэрэгчдийн устгал, ариутгал</t>
  </si>
  <si>
    <t xml:space="preserve">                                                            Бага їнэтэй, тїргэн элэгдэх, ахуйн эд зїйлс</t>
  </si>
  <si>
    <t xml:space="preserve">                                                  Эд хогшил, урсгал засварын зардал</t>
  </si>
  <si>
    <t xml:space="preserve">                                                            Урсгал засвар</t>
  </si>
  <si>
    <t xml:space="preserve">                                                  Томилолт, зочны зардал</t>
  </si>
  <si>
    <t xml:space="preserve">                                                            Дотоод албан томилолт</t>
  </si>
  <si>
    <t xml:space="preserve">                                                  Бусдаар гїйцэтгїїлсэн ажил, їйлчилгээний тєлбєр, хураамж</t>
  </si>
  <si>
    <t xml:space="preserve">                                                            Аудит, баталгаажуулалт, зэрэглэл тогтоох</t>
  </si>
  <si>
    <t xml:space="preserve">                                                            Даатгалын їйлчилгээ</t>
  </si>
  <si>
    <t xml:space="preserve">                                                            Тээврийн хэрэгслийн татвар</t>
  </si>
  <si>
    <t xml:space="preserve">                                                            Тээврийн хэрэгслийн оношлогоо</t>
  </si>
  <si>
    <t xml:space="preserve">                                                            Мэдээллийн технологийн їйлчилгээ</t>
  </si>
  <si>
    <t xml:space="preserve">                                                            Газрын тєлбєр</t>
  </si>
  <si>
    <t xml:space="preserve">                                                  Бараа їйлчилгээний бусад зардал</t>
  </si>
  <si>
    <t xml:space="preserve">                                                            Хичээл їйлдвэрлэлийн дадлага хийх</t>
  </si>
  <si>
    <t xml:space="preserve">                                   ЗАРДЛЫГ САНХЇЇЖЇЇЛЭХ ЭХ ЇЇСВЭР</t>
  </si>
  <si>
    <t xml:space="preserve">                                        Улсын тєсвєєс санхїїжих</t>
  </si>
  <si>
    <t xml:space="preserve">                                                            Улсын тєсвєєс санхїїжих</t>
  </si>
  <si>
    <t xml:space="preserve">                  Холбооны суваг ашигласны хєлс</t>
  </si>
  <si>
    <t xml:space="preserve">                                                            Бусдаар гїйцэтгїїлсэн бусад нийтлэг ажил, їйлчилгээний тєлбєр, хураамж</t>
  </si>
  <si>
    <t>Д/д</t>
  </si>
  <si>
    <t>Албан тушаал</t>
  </si>
  <si>
    <t>Үндсэн цалин</t>
  </si>
  <si>
    <t>2-р сар</t>
  </si>
  <si>
    <t>1 дүгээр сарын үр дүн бодох үндсэн цалин</t>
  </si>
  <si>
    <t>Хэлтсийн даргын  тушаалаар</t>
  </si>
  <si>
    <t>ТЕГ-ын даргын тушаалаар</t>
  </si>
  <si>
    <t xml:space="preserve">НИЙТ </t>
  </si>
  <si>
    <t>2 дугаар сарын үр дүн бодох үндсэн цалин</t>
  </si>
  <si>
    <t>Хувь</t>
  </si>
  <si>
    <t>Бодогдсон үр дүн</t>
  </si>
  <si>
    <t>М.Туяацэцэг</t>
  </si>
  <si>
    <t>хэлтсийн дарга</t>
  </si>
  <si>
    <t>Б.Жанчивдорж</t>
  </si>
  <si>
    <t>ТУБ</t>
  </si>
  <si>
    <t>ТУАБ</t>
  </si>
  <si>
    <t>Ч.Оюунжаргал</t>
  </si>
  <si>
    <t>Ж.Баярсайхан</t>
  </si>
  <si>
    <t>Ш.Мөнгөнцэцэг</t>
  </si>
  <si>
    <t>Б.Түвшинжаргал</t>
  </si>
  <si>
    <t>Ж.Сугирмаа</t>
  </si>
  <si>
    <t>Н.Долгорсүрэн</t>
  </si>
  <si>
    <t>Б.Баатарсүрэн</t>
  </si>
  <si>
    <t>Д.Алтансаргай</t>
  </si>
  <si>
    <t>Д.Загдсүрэн</t>
  </si>
  <si>
    <t>Л.Уранбилэг</t>
  </si>
  <si>
    <t>М.Мөнхбаяр</t>
  </si>
  <si>
    <t>Э.Зулцэцэг</t>
  </si>
  <si>
    <t>П.Уранцэцэг</t>
  </si>
  <si>
    <t>Р.Отгонбаатар</t>
  </si>
  <si>
    <t>Б.Нарангэрэл</t>
  </si>
  <si>
    <t>Д.Ганчимэг</t>
  </si>
  <si>
    <t>Ч.Долгоржав</t>
  </si>
  <si>
    <t>Э.Сандагсүрэн</t>
  </si>
  <si>
    <t>хураагч</t>
  </si>
  <si>
    <t>Б.Санжаасүрэн</t>
  </si>
  <si>
    <t>Б.Туул</t>
  </si>
  <si>
    <t>бичиг хэрэг нярав</t>
  </si>
  <si>
    <t>И.Замэндий</t>
  </si>
  <si>
    <t>хуулийн зөвлөх</t>
  </si>
  <si>
    <t>Ш.Хэрлэнбямба</t>
  </si>
  <si>
    <t>үйлчлэгч</t>
  </si>
  <si>
    <t>Б.Эрдэнэхүү</t>
  </si>
  <si>
    <t>жолооч</t>
  </si>
  <si>
    <t>Э.Одгэрэл</t>
  </si>
  <si>
    <t>Э.Сарангуа</t>
  </si>
  <si>
    <t>Э.Наранцэцэг</t>
  </si>
  <si>
    <t>Ч.Нямбаяр</t>
  </si>
  <si>
    <t>Б.Ууганбат</t>
  </si>
  <si>
    <t>3-р сар</t>
  </si>
  <si>
    <t xml:space="preserve"> </t>
  </si>
  <si>
    <t>3 дугаар сарын үр дүн бодох үндсэн цалин</t>
  </si>
  <si>
    <t>4 дугаар сарын үр дүн бодох үндсэн цалин</t>
  </si>
  <si>
    <t>4-р сар</t>
  </si>
  <si>
    <t>А.Нямгэрэл</t>
  </si>
  <si>
    <t>5-р сар</t>
  </si>
  <si>
    <t>5 дугаар сарын үр дүн бодох үндсэн цалин</t>
  </si>
  <si>
    <t>Хэлтсийн даргын 2021 оны .... Сарын .... Өдрийн          ..... Тоот тушаалын хавсралт</t>
  </si>
  <si>
    <t>6-р сар</t>
  </si>
  <si>
    <t>Н.Мөнгөнтуяа</t>
  </si>
  <si>
    <t>ТЕГ-ын даргын тушаалаар А/70</t>
  </si>
  <si>
    <t>6 дугаар сарын үр дүн бодох үндсэн цалин</t>
  </si>
  <si>
    <t>Ө.Чимэгмаа</t>
  </si>
  <si>
    <t>Ц.Энх-Амгалан</t>
  </si>
  <si>
    <t>Б.Энхжаргал</t>
  </si>
  <si>
    <t>хураагч /Адаацаг/</t>
  </si>
  <si>
    <t>хураагч /Ц/дэлгэр/</t>
  </si>
  <si>
    <t>хураагч /Луус/</t>
  </si>
  <si>
    <t>хураагч /Өлзийт/</t>
  </si>
  <si>
    <t>хураагч /С/Овоо/</t>
  </si>
  <si>
    <t>хураагч /Д/хангай/</t>
  </si>
  <si>
    <t>хураагч /СЦ/</t>
  </si>
  <si>
    <t>Б.Энхбаяр</t>
  </si>
  <si>
    <t>хураагч /Э/далай/</t>
  </si>
  <si>
    <t>ТЕГ-ын даргын тушаалаар 2021.07.08 А/70</t>
  </si>
  <si>
    <t>Аймгийн за саг даргын  А/255</t>
  </si>
  <si>
    <t>7-р сар</t>
  </si>
  <si>
    <t>8-р сар</t>
  </si>
  <si>
    <t>7 дугаар сарын үр дүн бодох үндсэн цалин</t>
  </si>
  <si>
    <t>8 дугаар сарын үр дүн бодох үндсэн цалин</t>
  </si>
  <si>
    <t>ТЕГ-ын даргын тушаалаар ....</t>
  </si>
  <si>
    <t>ТЕГ-ын даргын тушаалаар ...</t>
  </si>
  <si>
    <t>НИЙТ ДҮН</t>
  </si>
  <si>
    <t>7,8 САРЫН ДҮН</t>
  </si>
  <si>
    <t>Хэлтсийн даргын ........ Тоот тушаалын хавсралт</t>
  </si>
  <si>
    <t>9-р сар</t>
  </si>
  <si>
    <t>9 дугаар сарын үр дүн бодох үндсэн цалин</t>
  </si>
  <si>
    <t>ТЕГ-ын даргын тушаалаар 2021-10-06 А/92</t>
  </si>
  <si>
    <t>ТЕГ-ын 2021 оны 10-р сарын 06-ны А/92 тоот тушаалын хавсралт</t>
  </si>
  <si>
    <t>10-р сар</t>
  </si>
  <si>
    <t>10 дугаар сарын үр дүн бодох үндсэн цалин</t>
  </si>
  <si>
    <t>Б.Баасанхүү</t>
  </si>
  <si>
    <t>А.Ганзаяа</t>
  </si>
  <si>
    <t>ТЕГ-ын даргын тушаалаар 2021-11-08 А/100</t>
  </si>
  <si>
    <t>ТЕГ-ын 2021 оны .....р сарын ..-ны А/..... тоот тушаалын хавсралт</t>
  </si>
  <si>
    <t>11 дугаар сарын үр дүн бодох үндсэн цалин</t>
  </si>
  <si>
    <t>11-р сар</t>
  </si>
  <si>
    <t>ТЕГ-ын даргын тушаалаар 2021-12</t>
  </si>
  <si>
    <t>12-р сар</t>
  </si>
  <si>
    <t>12 дугаар сарын үр дүн бодох үндсэн цалин</t>
  </si>
  <si>
    <t>ТЕГ-ын даргын тушаалаар 2021-12-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</si>
</sst>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"/>
    <numFmt numFmtId="165" formatCode="_(* #,##0_);_(* \(#,##0\);_(* &quot;-&quot;??_);_(@_)"/>
    <numFmt numFmtId="166" formatCode="_(* #,##0.0_);_(* \(#,##0.0\);_(* &quot;-&quot;??_);_(@_)"/>
    <numFmt numFmtId="167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FBMOArial"/>
      <family val="2"/>
      <charset val="204"/>
    </font>
    <font>
      <b/>
      <sz val="1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  <font>
      <sz val="10"/>
      <name val="Arial"/>
      <family val="2"/>
      <charset val="204"/>
    </font>
    <font>
      <sz val="10"/>
      <color rgb="FFFF0000"/>
      <name val="Times New Roman"/>
      <family val="1"/>
    </font>
    <font>
      <sz val="10"/>
      <name val="Times New Roman Mon"/>
      <family val="1"/>
      <charset val="204"/>
    </font>
    <font>
      <sz val="12"/>
      <name val="Times New Roman"/>
      <family val="1"/>
    </font>
    <font>
      <sz val="8"/>
      <color theme="1"/>
      <name val="Times New Roman"/>
      <family val="1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/>
  </cellStyleXfs>
  <cellXfs count="155">
    <xf numFmtId="0" fontId="0" fillId="0" borderId="0" xfId="0"/>
    <xf numFmtId="0" fontId="2" fillId="2" borderId="1" xfId="0" applyFont="1" applyFill="1" applyBorder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3" fontId="5" fillId="0" borderId="22" xfId="1" applyFont="1" applyBorder="1" applyAlignment="1">
      <alignment horizontal="center" vertical="center" wrapText="1"/>
    </xf>
    <xf numFmtId="43" fontId="5" fillId="0" borderId="12" xfId="1" applyFont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43" fontId="4" fillId="0" borderId="23" xfId="1" applyFont="1" applyBorder="1" applyAlignment="1">
      <alignment horizontal="center" vertical="center"/>
    </xf>
    <xf numFmtId="43" fontId="4" fillId="0" borderId="24" xfId="1" applyFont="1" applyBorder="1" applyAlignment="1">
      <alignment horizontal="center" vertical="center" wrapText="1"/>
    </xf>
    <xf numFmtId="43" fontId="5" fillId="0" borderId="14" xfId="1" applyFont="1" applyBorder="1" applyAlignment="1">
      <alignment horizontal="center" vertical="center" wrapText="1"/>
    </xf>
    <xf numFmtId="165" fontId="4" fillId="0" borderId="23" xfId="1" applyNumberFormat="1" applyFont="1" applyBorder="1" applyAlignment="1">
      <alignment horizontal="center" vertical="center"/>
    </xf>
    <xf numFmtId="165" fontId="4" fillId="0" borderId="23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3" fontId="4" fillId="0" borderId="22" xfId="1" applyFont="1" applyBorder="1" applyAlignment="1">
      <alignment horizontal="center" vertical="center" wrapText="1"/>
    </xf>
    <xf numFmtId="43" fontId="4" fillId="0" borderId="12" xfId="1" applyFont="1" applyBorder="1" applyAlignment="1">
      <alignment horizontal="center" vertical="center" wrapText="1"/>
    </xf>
    <xf numFmtId="43" fontId="4" fillId="3" borderId="1" xfId="1" applyFont="1" applyFill="1" applyBorder="1" applyAlignment="1">
      <alignment horizontal="center" vertical="center" wrapText="1"/>
    </xf>
    <xf numFmtId="43" fontId="4" fillId="0" borderId="1" xfId="1" applyFont="1" applyBorder="1"/>
    <xf numFmtId="43" fontId="4" fillId="0" borderId="14" xfId="1" applyFont="1" applyBorder="1" applyAlignment="1">
      <alignment horizontal="center" vertical="center" wrapText="1"/>
    </xf>
    <xf numFmtId="43" fontId="4" fillId="3" borderId="22" xfId="1" applyFont="1" applyFill="1" applyBorder="1" applyAlignment="1">
      <alignment horizontal="center" vertical="center" wrapText="1"/>
    </xf>
    <xf numFmtId="43" fontId="4" fillId="3" borderId="12" xfId="1" applyFont="1" applyFill="1" applyBorder="1" applyAlignment="1">
      <alignment horizontal="center" vertical="center" wrapText="1"/>
    </xf>
    <xf numFmtId="43" fontId="4" fillId="3" borderId="14" xfId="1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43" fontId="5" fillId="4" borderId="25" xfId="0" applyNumberFormat="1" applyFont="1" applyFill="1" applyBorder="1"/>
    <xf numFmtId="43" fontId="7" fillId="0" borderId="12" xfId="1" applyFont="1" applyBorder="1" applyAlignment="1">
      <alignment vertical="center" wrapText="1"/>
    </xf>
    <xf numFmtId="43" fontId="7" fillId="0" borderId="1" xfId="1" applyFont="1" applyBorder="1" applyAlignment="1">
      <alignment vertical="center" wrapText="1"/>
    </xf>
    <xf numFmtId="43" fontId="7" fillId="0" borderId="13" xfId="1" applyFont="1" applyBorder="1" applyAlignment="1">
      <alignment vertical="center" wrapText="1"/>
    </xf>
    <xf numFmtId="165" fontId="4" fillId="0" borderId="1" xfId="1" applyNumberFormat="1" applyFont="1" applyBorder="1" applyAlignment="1">
      <alignment horizontal="center" vertical="center" wrapText="1"/>
    </xf>
    <xf numFmtId="43" fontId="8" fillId="0" borderId="12" xfId="1" applyFont="1" applyBorder="1"/>
    <xf numFmtId="43" fontId="8" fillId="0" borderId="1" xfId="1" applyFont="1" applyBorder="1"/>
    <xf numFmtId="43" fontId="8" fillId="0" borderId="13" xfId="1" applyFont="1" applyBorder="1"/>
    <xf numFmtId="0" fontId="6" fillId="0" borderId="1" xfId="0" applyFont="1" applyBorder="1"/>
    <xf numFmtId="4" fontId="6" fillId="0" borderId="26" xfId="0" applyNumberFormat="1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13" xfId="0" applyFont="1" applyBorder="1"/>
    <xf numFmtId="43" fontId="6" fillId="0" borderId="25" xfId="0" applyNumberFormat="1" applyFont="1" applyBorder="1"/>
    <xf numFmtId="0" fontId="4" fillId="0" borderId="1" xfId="0" applyFont="1" applyBorder="1" applyAlignment="1">
      <alignment horizontal="left" vertical="center"/>
    </xf>
    <xf numFmtId="43" fontId="4" fillId="0" borderId="14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43" fontId="5" fillId="0" borderId="14" xfId="1" applyFont="1" applyFill="1" applyBorder="1" applyAlignment="1">
      <alignment horizontal="center" vertical="center" wrapText="1"/>
    </xf>
    <xf numFmtId="43" fontId="7" fillId="0" borderId="22" xfId="0" applyNumberFormat="1" applyFont="1" applyBorder="1"/>
    <xf numFmtId="0" fontId="4" fillId="0" borderId="22" xfId="0" applyFont="1" applyBorder="1"/>
    <xf numFmtId="0" fontId="4" fillId="0" borderId="18" xfId="0" applyFont="1" applyBorder="1"/>
    <xf numFmtId="0" fontId="4" fillId="0" borderId="20" xfId="0" applyFont="1" applyBorder="1"/>
    <xf numFmtId="43" fontId="8" fillId="0" borderId="14" xfId="1" applyFont="1" applyBorder="1"/>
    <xf numFmtId="43" fontId="4" fillId="0" borderId="0" xfId="0" applyNumberFormat="1" applyFont="1"/>
    <xf numFmtId="165" fontId="4" fillId="0" borderId="0" xfId="1" applyNumberFormat="1" applyFont="1" applyBorder="1" applyAlignment="1">
      <alignment horizontal="center" vertical="center"/>
    </xf>
    <xf numFmtId="43" fontId="4" fillId="0" borderId="0" xfId="1" applyFont="1" applyBorder="1"/>
    <xf numFmtId="43" fontId="4" fillId="0" borderId="0" xfId="1" applyFont="1" applyBorder="1" applyAlignment="1">
      <alignment horizontal="center" vertical="center"/>
    </xf>
    <xf numFmtId="43" fontId="4" fillId="0" borderId="0" xfId="1" applyFont="1" applyBorder="1" applyAlignment="1">
      <alignment horizontal="center" vertical="center" wrapText="1"/>
    </xf>
    <xf numFmtId="165" fontId="7" fillId="0" borderId="22" xfId="0" applyNumberFormat="1" applyFont="1" applyBorder="1"/>
    <xf numFmtId="43" fontId="10" fillId="0" borderId="1" xfId="1" applyFont="1" applyBorder="1" applyAlignment="1">
      <alignment horizontal="center" vertical="center" wrapText="1"/>
    </xf>
    <xf numFmtId="0" fontId="4" fillId="0" borderId="27" xfId="0" applyFont="1" applyBorder="1"/>
    <xf numFmtId="43" fontId="5" fillId="0" borderId="27" xfId="1" applyFont="1" applyFill="1" applyBorder="1" applyAlignment="1">
      <alignment horizontal="center" vertical="center" wrapText="1"/>
    </xf>
    <xf numFmtId="43" fontId="4" fillId="0" borderId="22" xfId="1" applyFont="1" applyBorder="1" applyAlignment="1">
      <alignment horizontal="center" vertical="center"/>
    </xf>
    <xf numFmtId="43" fontId="4" fillId="0" borderId="22" xfId="1" applyFont="1" applyBorder="1"/>
    <xf numFmtId="165" fontId="4" fillId="0" borderId="22" xfId="1" applyNumberFormat="1" applyFont="1" applyBorder="1" applyAlignment="1">
      <alignment horizontal="center" vertical="center" wrapText="1"/>
    </xf>
    <xf numFmtId="165" fontId="4" fillId="0" borderId="28" xfId="1" applyNumberFormat="1" applyFont="1" applyBorder="1" applyAlignment="1">
      <alignment horizontal="center" vertical="center"/>
    </xf>
    <xf numFmtId="165" fontId="4" fillId="0" borderId="28" xfId="1" applyNumberFormat="1" applyFont="1" applyBorder="1" applyAlignment="1">
      <alignment horizontal="center" vertical="center" wrapText="1"/>
    </xf>
    <xf numFmtId="43" fontId="4" fillId="4" borderId="22" xfId="1" applyFont="1" applyFill="1" applyBorder="1" applyAlignment="1">
      <alignment horizontal="center" vertical="center" wrapText="1"/>
    </xf>
    <xf numFmtId="43" fontId="4" fillId="4" borderId="22" xfId="0" applyNumberFormat="1" applyFont="1" applyFill="1" applyBorder="1" applyAlignment="1">
      <alignment vertical="center" wrapText="1"/>
    </xf>
    <xf numFmtId="43" fontId="4" fillId="4" borderId="22" xfId="2" applyNumberFormat="1" applyFont="1" applyFill="1" applyBorder="1" applyAlignment="1">
      <alignment vertical="center" wrapText="1"/>
    </xf>
    <xf numFmtId="43" fontId="11" fillId="4" borderId="1" xfId="1" applyFont="1" applyFill="1" applyBorder="1" applyAlignment="1">
      <alignment horizontal="center" vertical="center" wrapText="1"/>
    </xf>
    <xf numFmtId="43" fontId="4" fillId="4" borderId="14" xfId="1" applyFont="1" applyFill="1" applyBorder="1" applyAlignment="1">
      <alignment horizontal="center" vertical="center" wrapText="1"/>
    </xf>
    <xf numFmtId="43" fontId="10" fillId="3" borderId="1" xfId="1" applyFont="1" applyFill="1" applyBorder="1" applyAlignment="1">
      <alignment horizontal="center" vertical="center" wrapText="1"/>
    </xf>
    <xf numFmtId="43" fontId="4" fillId="4" borderId="1" xfId="2" applyNumberFormat="1" applyFont="1" applyFill="1" applyBorder="1" applyAlignment="1">
      <alignment vertical="center" wrapText="1"/>
    </xf>
    <xf numFmtId="43" fontId="11" fillId="0" borderId="1" xfId="1" applyFont="1" applyBorder="1" applyAlignment="1">
      <alignment horizontal="center" vertical="center" wrapText="1"/>
    </xf>
    <xf numFmtId="165" fontId="4" fillId="0" borderId="1" xfId="0" applyNumberFormat="1" applyFont="1" applyBorder="1"/>
    <xf numFmtId="43" fontId="5" fillId="0" borderId="1" xfId="1" applyFont="1" applyBorder="1" applyAlignment="1">
      <alignment horizontal="center" vertical="center" wrapText="1"/>
    </xf>
    <xf numFmtId="43" fontId="5" fillId="3" borderId="1" xfId="1" applyFont="1" applyFill="1" applyBorder="1" applyAlignment="1">
      <alignment horizontal="center" vertical="center" wrapText="1"/>
    </xf>
    <xf numFmtId="166" fontId="4" fillId="0" borderId="23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3" fontId="5" fillId="4" borderId="1" xfId="0" applyNumberFormat="1" applyFont="1" applyFill="1" applyBorder="1"/>
    <xf numFmtId="43" fontId="4" fillId="4" borderId="1" xfId="1" applyFont="1" applyFill="1" applyBorder="1" applyAlignment="1">
      <alignment horizontal="center" vertical="center" wrapText="1"/>
    </xf>
    <xf numFmtId="43" fontId="6" fillId="0" borderId="1" xfId="0" applyNumberFormat="1" applyFont="1" applyBorder="1"/>
    <xf numFmtId="43" fontId="4" fillId="4" borderId="1" xfId="0" applyNumberFormat="1" applyFont="1" applyFill="1" applyBorder="1" applyAlignment="1">
      <alignment vertical="center" wrapText="1"/>
    </xf>
    <xf numFmtId="43" fontId="7" fillId="0" borderId="1" xfId="0" applyNumberFormat="1" applyFont="1" applyBorder="1"/>
    <xf numFmtId="165" fontId="7" fillId="0" borderId="1" xfId="0" applyNumberFormat="1" applyFont="1" applyBorder="1"/>
    <xf numFmtId="165" fontId="4" fillId="0" borderId="1" xfId="1" applyNumberFormat="1" applyFont="1" applyBorder="1"/>
    <xf numFmtId="165" fontId="8" fillId="0" borderId="1" xfId="1" applyNumberFormat="1" applyFont="1" applyBorder="1"/>
    <xf numFmtId="165" fontId="4" fillId="4" borderId="1" xfId="2" applyNumberFormat="1" applyFont="1" applyFill="1" applyBorder="1" applyAlignment="1">
      <alignment vertical="center" wrapText="1"/>
    </xf>
    <xf numFmtId="4" fontId="6" fillId="0" borderId="1" xfId="0" applyNumberFormat="1" applyFont="1" applyBorder="1"/>
    <xf numFmtId="0" fontId="1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165" fontId="15" fillId="0" borderId="1" xfId="0" applyNumberFormat="1" applyFont="1" applyBorder="1"/>
    <xf numFmtId="43" fontId="4" fillId="3" borderId="22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7" fontId="4" fillId="0" borderId="1" xfId="0" applyNumberFormat="1" applyFont="1" applyBorder="1"/>
    <xf numFmtId="0" fontId="4" fillId="0" borderId="1" xfId="0" applyFont="1" applyBorder="1" applyAlignment="1">
      <alignment horizontal="center" vertical="center" wrapText="1"/>
    </xf>
    <xf numFmtId="165" fontId="4" fillId="0" borderId="22" xfId="0" applyNumberFormat="1" applyFont="1" applyBorder="1"/>
    <xf numFmtId="165" fontId="15" fillId="0" borderId="22" xfId="0" applyNumberFormat="1" applyFont="1" applyBorder="1"/>
    <xf numFmtId="165" fontId="0" fillId="0" borderId="1" xfId="0" applyNumberForma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4" fillId="0" borderId="34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5" fillId="0" borderId="29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2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165" fontId="4" fillId="0" borderId="22" xfId="0" applyNumberFormat="1" applyFont="1" applyBorder="1" applyAlignment="1">
      <alignment vertical="center"/>
    </xf>
    <xf numFmtId="165" fontId="0" fillId="0" borderId="1" xfId="0" applyNumberFormat="1" applyBorder="1" applyAlignment="1">
      <alignment vertical="center"/>
    </xf>
    <xf numFmtId="165" fontId="5" fillId="0" borderId="14" xfId="1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 textRotation="90"/>
    </xf>
    <xf numFmtId="0" fontId="0" fillId="0" borderId="10" xfId="0" applyBorder="1" applyAlignment="1">
      <alignment horizontal="center" vertical="center" textRotation="90"/>
    </xf>
    <xf numFmtId="0" fontId="0" fillId="0" borderId="23" xfId="0" applyBorder="1" applyAlignment="1">
      <alignment horizontal="center" vertical="center" textRotation="90"/>
    </xf>
  </cellXfs>
  <cellStyles count="3">
    <cellStyle name="Comma" xfId="1" builtinId="3"/>
    <cellStyle name="Normal" xfId="0" builtinId="0"/>
    <cellStyle name="Normal 3" xfId="2" xr:uid="{C7BDF396-7428-4897-9CD4-CDBBF2FBFA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3EB46-0F3F-44E0-A394-F96BE96F6AA2}">
  <dimension ref="A4:N98"/>
  <sheetViews>
    <sheetView workbookViewId="0">
      <selection activeCell="L25" sqref="L25"/>
    </sheetView>
  </sheetViews>
  <sheetFormatPr defaultRowHeight="15"/>
  <cols>
    <col min="1" max="1" width="28.140625" customWidth="1"/>
  </cols>
  <sheetData>
    <row r="4" spans="1:14" s="4" customFormat="1" ht="31.5">
      <c r="A4" s="1"/>
      <c r="B4" s="2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10</v>
      </c>
      <c r="M4" s="3" t="s">
        <v>11</v>
      </c>
      <c r="N4" s="3" t="s">
        <v>12</v>
      </c>
    </row>
    <row r="5" spans="1:14" s="7" customFormat="1" ht="10.5">
      <c r="A5" s="5" t="s">
        <v>13</v>
      </c>
      <c r="B5" s="6">
        <v>542637.9</v>
      </c>
      <c r="C5" s="6">
        <v>45029</v>
      </c>
      <c r="D5" s="6">
        <v>43985.5</v>
      </c>
      <c r="E5" s="6">
        <v>43386.9</v>
      </c>
      <c r="F5" s="6">
        <v>49594.5</v>
      </c>
      <c r="G5" s="6">
        <v>42494.5</v>
      </c>
      <c r="H5" s="6">
        <v>42494.5</v>
      </c>
      <c r="I5" s="6">
        <v>43989.2</v>
      </c>
      <c r="J5" s="6">
        <v>43989.2</v>
      </c>
      <c r="K5" s="6">
        <v>44869.2</v>
      </c>
      <c r="L5" s="6">
        <v>44869.2</v>
      </c>
      <c r="M5" s="6">
        <v>44869.2</v>
      </c>
      <c r="N5" s="6">
        <v>53067</v>
      </c>
    </row>
    <row r="6" spans="1:14" s="7" customFormat="1" ht="10.5">
      <c r="A6" s="5" t="s">
        <v>14</v>
      </c>
      <c r="B6" s="6">
        <v>542637.9</v>
      </c>
      <c r="C6" s="6">
        <v>45029</v>
      </c>
      <c r="D6" s="6">
        <v>43985.5</v>
      </c>
      <c r="E6" s="6">
        <v>43386.9</v>
      </c>
      <c r="F6" s="6">
        <v>49594.5</v>
      </c>
      <c r="G6" s="6">
        <v>42494.5</v>
      </c>
      <c r="H6" s="6">
        <v>42494.5</v>
      </c>
      <c r="I6" s="6">
        <v>43989.2</v>
      </c>
      <c r="J6" s="6">
        <v>43989.2</v>
      </c>
      <c r="K6" s="6">
        <v>44869.2</v>
      </c>
      <c r="L6" s="6">
        <v>44869.2</v>
      </c>
      <c r="M6" s="6">
        <v>44869.2</v>
      </c>
      <c r="N6" s="6">
        <v>53067</v>
      </c>
    </row>
    <row r="7" spans="1:14" s="7" customFormat="1" ht="10.5">
      <c r="A7" s="5" t="s">
        <v>15</v>
      </c>
      <c r="B7" s="6">
        <v>542637.9</v>
      </c>
      <c r="C7" s="6">
        <v>45029</v>
      </c>
      <c r="D7" s="6">
        <v>43985.5</v>
      </c>
      <c r="E7" s="6">
        <v>43386.9</v>
      </c>
      <c r="F7" s="6">
        <v>49594.5</v>
      </c>
      <c r="G7" s="6">
        <v>42494.5</v>
      </c>
      <c r="H7" s="6">
        <v>42494.5</v>
      </c>
      <c r="I7" s="6">
        <v>43989.2</v>
      </c>
      <c r="J7" s="6">
        <v>43989.2</v>
      </c>
      <c r="K7" s="6">
        <v>44869.2</v>
      </c>
      <c r="L7" s="6">
        <v>44869.2</v>
      </c>
      <c r="M7" s="6">
        <v>44869.2</v>
      </c>
      <c r="N7" s="6">
        <v>53067</v>
      </c>
    </row>
    <row r="8" spans="1:14" s="7" customFormat="1" ht="10.5">
      <c r="A8" s="5" t="s">
        <v>16</v>
      </c>
      <c r="B8" s="6">
        <v>542637.9</v>
      </c>
      <c r="C8" s="6">
        <v>45029</v>
      </c>
      <c r="D8" s="6">
        <v>43985.5</v>
      </c>
      <c r="E8" s="6">
        <v>43386.9</v>
      </c>
      <c r="F8" s="6">
        <v>49594.5</v>
      </c>
      <c r="G8" s="6">
        <v>42494.5</v>
      </c>
      <c r="H8" s="6">
        <v>42494.5</v>
      </c>
      <c r="I8" s="6">
        <v>43989.2</v>
      </c>
      <c r="J8" s="6">
        <v>43989.2</v>
      </c>
      <c r="K8" s="6">
        <v>44869.2</v>
      </c>
      <c r="L8" s="6">
        <v>44869.2</v>
      </c>
      <c r="M8" s="6">
        <v>44869.2</v>
      </c>
      <c r="N8" s="6">
        <v>53067</v>
      </c>
    </row>
    <row r="9" spans="1:14" s="7" customFormat="1" ht="10.5">
      <c r="A9" s="5" t="s">
        <v>17</v>
      </c>
      <c r="B9" s="6">
        <v>426244</v>
      </c>
      <c r="C9" s="6">
        <v>35520.300000000003</v>
      </c>
      <c r="D9" s="6">
        <v>35520.300000000003</v>
      </c>
      <c r="E9" s="6">
        <v>35520.300000000003</v>
      </c>
      <c r="F9" s="6">
        <v>35520.300000000003</v>
      </c>
      <c r="G9" s="6">
        <v>35520.300000000003</v>
      </c>
      <c r="H9" s="6">
        <v>35520.300000000003</v>
      </c>
      <c r="I9" s="6">
        <v>35520.300000000003</v>
      </c>
      <c r="J9" s="6">
        <v>35520.300000000003</v>
      </c>
      <c r="K9" s="6">
        <v>35520.300000000003</v>
      </c>
      <c r="L9" s="6">
        <v>35520.300000000003</v>
      </c>
      <c r="M9" s="6">
        <v>35520.300000000003</v>
      </c>
      <c r="N9" s="6">
        <v>35520.699999999997</v>
      </c>
    </row>
    <row r="10" spans="1:14" s="7" customFormat="1" ht="10.5">
      <c r="A10" s="5" t="s">
        <v>18</v>
      </c>
      <c r="B10" s="6">
        <v>253589.2</v>
      </c>
      <c r="C10" s="6">
        <v>21132.400000000001</v>
      </c>
      <c r="D10" s="6">
        <v>21132.400000000001</v>
      </c>
      <c r="E10" s="6">
        <v>21132.400000000001</v>
      </c>
      <c r="F10" s="6">
        <v>21132.400000000001</v>
      </c>
      <c r="G10" s="6">
        <v>21132.400000000001</v>
      </c>
      <c r="H10" s="6">
        <v>21132.400000000001</v>
      </c>
      <c r="I10" s="6">
        <v>21132.400000000001</v>
      </c>
      <c r="J10" s="6">
        <v>21132.400000000001</v>
      </c>
      <c r="K10" s="6">
        <v>21132.400000000001</v>
      </c>
      <c r="L10" s="6">
        <v>21132.400000000001</v>
      </c>
      <c r="M10" s="6">
        <v>21132.400000000001</v>
      </c>
      <c r="N10" s="6">
        <v>21132.799999999999</v>
      </c>
    </row>
    <row r="11" spans="1:14" s="7" customFormat="1" ht="10.5">
      <c r="A11" s="5" t="s">
        <v>19</v>
      </c>
      <c r="B11" s="6">
        <v>78005.100000000006</v>
      </c>
      <c r="C11" s="6">
        <v>6500.4</v>
      </c>
      <c r="D11" s="6">
        <v>6500.4</v>
      </c>
      <c r="E11" s="6">
        <v>6500.4</v>
      </c>
      <c r="F11" s="6">
        <v>6500.4</v>
      </c>
      <c r="G11" s="6">
        <v>6500.4</v>
      </c>
      <c r="H11" s="6">
        <v>6500.4</v>
      </c>
      <c r="I11" s="6">
        <v>6500.4</v>
      </c>
      <c r="J11" s="6">
        <v>6500.4</v>
      </c>
      <c r="K11" s="6">
        <v>6500.4</v>
      </c>
      <c r="L11" s="6">
        <v>6500.4</v>
      </c>
      <c r="M11" s="6">
        <v>6500.4</v>
      </c>
      <c r="N11" s="6">
        <v>6500.7</v>
      </c>
    </row>
    <row r="12" spans="1:14" s="7" customFormat="1" ht="10.5">
      <c r="A12" s="5" t="s">
        <v>20</v>
      </c>
      <c r="B12" s="6">
        <v>40656</v>
      </c>
      <c r="C12" s="6">
        <v>3388</v>
      </c>
      <c r="D12" s="6">
        <v>3388</v>
      </c>
      <c r="E12" s="6">
        <v>3388</v>
      </c>
      <c r="F12" s="6">
        <v>3388</v>
      </c>
      <c r="G12" s="6">
        <v>3388</v>
      </c>
      <c r="H12" s="6">
        <v>3388</v>
      </c>
      <c r="I12" s="6">
        <v>3388</v>
      </c>
      <c r="J12" s="6">
        <v>3388</v>
      </c>
      <c r="K12" s="6">
        <v>3388</v>
      </c>
      <c r="L12" s="6">
        <v>3388</v>
      </c>
      <c r="M12" s="6">
        <v>3388</v>
      </c>
      <c r="N12" s="6">
        <v>3388</v>
      </c>
    </row>
    <row r="13" spans="1:14" s="7" customFormat="1" ht="10.5">
      <c r="A13" s="5" t="s">
        <v>21</v>
      </c>
      <c r="B13" s="6">
        <v>53993.7</v>
      </c>
      <c r="C13" s="6">
        <v>4499.5</v>
      </c>
      <c r="D13" s="6">
        <v>4499.5</v>
      </c>
      <c r="E13" s="6">
        <v>4499.5</v>
      </c>
      <c r="F13" s="6">
        <v>4499.5</v>
      </c>
      <c r="G13" s="6">
        <v>4499.5</v>
      </c>
      <c r="H13" s="6">
        <v>4499.5</v>
      </c>
      <c r="I13" s="6">
        <v>4499.5</v>
      </c>
      <c r="J13" s="6">
        <v>4499.5</v>
      </c>
      <c r="K13" s="6">
        <v>4499.5</v>
      </c>
      <c r="L13" s="6">
        <v>4499.5</v>
      </c>
      <c r="M13" s="6">
        <v>4499.5</v>
      </c>
      <c r="N13" s="6">
        <v>4499.2</v>
      </c>
    </row>
    <row r="14" spans="1:14" s="7" customFormat="1" ht="10.5">
      <c r="A14" s="5" t="s">
        <v>22</v>
      </c>
      <c r="B14" s="6">
        <v>57542.9</v>
      </c>
      <c r="C14" s="6">
        <v>4639.5</v>
      </c>
      <c r="D14" s="6">
        <v>4639.5</v>
      </c>
      <c r="E14" s="6">
        <v>4639.5</v>
      </c>
      <c r="F14" s="6">
        <v>4847.1000000000004</v>
      </c>
      <c r="G14" s="6">
        <v>4847.1000000000004</v>
      </c>
      <c r="H14" s="6">
        <v>4847.1000000000004</v>
      </c>
      <c r="I14" s="6">
        <v>4847.1000000000004</v>
      </c>
      <c r="J14" s="6">
        <v>4847.1000000000004</v>
      </c>
      <c r="K14" s="6">
        <v>4847.1000000000004</v>
      </c>
      <c r="L14" s="6">
        <v>4847.1000000000004</v>
      </c>
      <c r="M14" s="6">
        <v>4847.1000000000004</v>
      </c>
      <c r="N14" s="6">
        <v>4847.6000000000004</v>
      </c>
    </row>
    <row r="15" spans="1:14" s="7" customFormat="1" ht="10.5">
      <c r="A15" s="5" t="s">
        <v>23</v>
      </c>
      <c r="B15" s="6">
        <v>40493.1</v>
      </c>
      <c r="C15" s="6">
        <v>3222.7</v>
      </c>
      <c r="D15" s="6">
        <v>3222.7</v>
      </c>
      <c r="E15" s="6">
        <v>3222.7</v>
      </c>
      <c r="F15" s="6">
        <v>3425</v>
      </c>
      <c r="G15" s="6">
        <v>3425</v>
      </c>
      <c r="H15" s="6">
        <v>3425</v>
      </c>
      <c r="I15" s="6">
        <v>3425</v>
      </c>
      <c r="J15" s="6">
        <v>3425</v>
      </c>
      <c r="K15" s="6">
        <v>3425</v>
      </c>
      <c r="L15" s="6">
        <v>3425</v>
      </c>
      <c r="M15" s="6">
        <v>3425</v>
      </c>
      <c r="N15" s="6">
        <v>3425</v>
      </c>
    </row>
    <row r="16" spans="1:14" s="7" customFormat="1" ht="10.5">
      <c r="A16" s="5" t="s">
        <v>24</v>
      </c>
      <c r="B16" s="6">
        <v>4262.3999999999996</v>
      </c>
      <c r="C16" s="6">
        <v>354.2</v>
      </c>
      <c r="D16" s="6">
        <v>354.2</v>
      </c>
      <c r="E16" s="6">
        <v>354.2</v>
      </c>
      <c r="F16" s="6">
        <v>355.5</v>
      </c>
      <c r="G16" s="6">
        <v>355.5</v>
      </c>
      <c r="H16" s="6">
        <v>355.5</v>
      </c>
      <c r="I16" s="6">
        <v>355.5</v>
      </c>
      <c r="J16" s="6">
        <v>355.5</v>
      </c>
      <c r="K16" s="6">
        <v>355.5</v>
      </c>
      <c r="L16" s="6">
        <v>355.5</v>
      </c>
      <c r="M16" s="6">
        <v>355.5</v>
      </c>
      <c r="N16" s="6">
        <v>355.8</v>
      </c>
    </row>
    <row r="17" spans="1:14" s="7" customFormat="1" ht="10.5">
      <c r="A17" s="5" t="s">
        <v>25</v>
      </c>
      <c r="B17" s="6">
        <v>3410</v>
      </c>
      <c r="C17" s="6">
        <v>283.39999999999998</v>
      </c>
      <c r="D17" s="6">
        <v>283.39999999999998</v>
      </c>
      <c r="E17" s="6">
        <v>283.39999999999998</v>
      </c>
      <c r="F17" s="6">
        <v>284.39999999999998</v>
      </c>
      <c r="G17" s="6">
        <v>284.39999999999998</v>
      </c>
      <c r="H17" s="6">
        <v>284.39999999999998</v>
      </c>
      <c r="I17" s="6">
        <v>284.39999999999998</v>
      </c>
      <c r="J17" s="6">
        <v>284.39999999999998</v>
      </c>
      <c r="K17" s="6">
        <v>284.39999999999998</v>
      </c>
      <c r="L17" s="6">
        <v>284.39999999999998</v>
      </c>
      <c r="M17" s="6">
        <v>284.39999999999998</v>
      </c>
      <c r="N17" s="6">
        <v>284.60000000000002</v>
      </c>
    </row>
    <row r="18" spans="1:14" s="7" customFormat="1" ht="10.5">
      <c r="A18" s="5" t="s">
        <v>26</v>
      </c>
      <c r="B18" s="6">
        <v>852.5</v>
      </c>
      <c r="C18" s="6">
        <v>70.8</v>
      </c>
      <c r="D18" s="6">
        <v>70.8</v>
      </c>
      <c r="E18" s="6">
        <v>70.8</v>
      </c>
      <c r="F18" s="6">
        <v>71.099999999999994</v>
      </c>
      <c r="G18" s="6">
        <v>71.099999999999994</v>
      </c>
      <c r="H18" s="6">
        <v>71.099999999999994</v>
      </c>
      <c r="I18" s="6">
        <v>71.099999999999994</v>
      </c>
      <c r="J18" s="6">
        <v>71.099999999999994</v>
      </c>
      <c r="K18" s="6">
        <v>71.099999999999994</v>
      </c>
      <c r="L18" s="6">
        <v>71.099999999999994</v>
      </c>
      <c r="M18" s="6">
        <v>71.099999999999994</v>
      </c>
      <c r="N18" s="6">
        <v>71.3</v>
      </c>
    </row>
    <row r="19" spans="1:14" s="7" customFormat="1" ht="10.5">
      <c r="A19" s="5" t="s">
        <v>27</v>
      </c>
      <c r="B19" s="6">
        <v>8524.9</v>
      </c>
      <c r="C19" s="6">
        <v>708.4</v>
      </c>
      <c r="D19" s="6">
        <v>708.4</v>
      </c>
      <c r="E19" s="6">
        <v>708.4</v>
      </c>
      <c r="F19" s="6">
        <v>711.1</v>
      </c>
      <c r="G19" s="6">
        <v>711.1</v>
      </c>
      <c r="H19" s="6">
        <v>711.1</v>
      </c>
      <c r="I19" s="6">
        <v>711.1</v>
      </c>
      <c r="J19" s="6">
        <v>711.1</v>
      </c>
      <c r="K19" s="6">
        <v>711.1</v>
      </c>
      <c r="L19" s="6">
        <v>711.1</v>
      </c>
      <c r="M19" s="6">
        <v>711.1</v>
      </c>
      <c r="N19" s="6">
        <v>710.9</v>
      </c>
    </row>
    <row r="20" spans="1:14" s="7" customFormat="1" ht="10.5">
      <c r="A20" s="5" t="s">
        <v>28</v>
      </c>
      <c r="B20" s="6">
        <v>12120</v>
      </c>
      <c r="C20" s="6">
        <v>1376.7</v>
      </c>
      <c r="D20" s="6">
        <v>1376.7</v>
      </c>
      <c r="E20" s="6">
        <v>1376.7</v>
      </c>
      <c r="F20" s="6">
        <v>1376.7</v>
      </c>
      <c r="G20" s="6">
        <v>276.7</v>
      </c>
      <c r="H20" s="6">
        <v>276.7</v>
      </c>
      <c r="I20" s="6">
        <v>221.4</v>
      </c>
      <c r="J20" s="6">
        <v>221.4</v>
      </c>
      <c r="K20" s="6">
        <v>1101.4000000000001</v>
      </c>
      <c r="L20" s="6">
        <v>1101.4000000000001</v>
      </c>
      <c r="M20" s="6">
        <v>1101.4000000000001</v>
      </c>
      <c r="N20" s="6">
        <v>2312.8000000000002</v>
      </c>
    </row>
    <row r="21" spans="1:14" s="7" customFormat="1" ht="10.5">
      <c r="A21" s="5" t="s">
        <v>29</v>
      </c>
      <c r="B21" s="6">
        <v>2640</v>
      </c>
      <c r="C21" s="6">
        <v>220</v>
      </c>
      <c r="D21" s="6">
        <v>220</v>
      </c>
      <c r="E21" s="6">
        <v>220</v>
      </c>
      <c r="F21" s="6">
        <v>220</v>
      </c>
      <c r="G21" s="6">
        <v>220</v>
      </c>
      <c r="H21" s="6">
        <v>220</v>
      </c>
      <c r="I21" s="6">
        <v>176</v>
      </c>
      <c r="J21" s="6">
        <v>176</v>
      </c>
      <c r="K21" s="6">
        <v>176</v>
      </c>
      <c r="L21" s="6">
        <v>176</v>
      </c>
      <c r="M21" s="6">
        <v>176</v>
      </c>
      <c r="N21" s="6">
        <v>440</v>
      </c>
    </row>
    <row r="22" spans="1:14" s="7" customFormat="1" ht="10.5">
      <c r="A22" s="5" t="s">
        <v>30</v>
      </c>
      <c r="B22" s="6">
        <v>8800</v>
      </c>
      <c r="C22" s="6">
        <v>1100</v>
      </c>
      <c r="D22" s="6">
        <v>1100</v>
      </c>
      <c r="E22" s="6">
        <v>1100</v>
      </c>
      <c r="F22" s="6">
        <v>1100</v>
      </c>
      <c r="G22" s="6">
        <v>0</v>
      </c>
      <c r="H22" s="6">
        <v>0</v>
      </c>
      <c r="I22" s="6">
        <v>0</v>
      </c>
      <c r="J22" s="6">
        <v>0</v>
      </c>
      <c r="K22" s="6">
        <v>880</v>
      </c>
      <c r="L22" s="6">
        <v>880</v>
      </c>
      <c r="M22" s="6">
        <v>880</v>
      </c>
      <c r="N22" s="6">
        <v>1760</v>
      </c>
    </row>
    <row r="23" spans="1:14" s="7" customFormat="1" ht="10.5">
      <c r="A23" s="5" t="s">
        <v>31</v>
      </c>
      <c r="B23" s="6">
        <v>680</v>
      </c>
      <c r="C23" s="6">
        <v>56.7</v>
      </c>
      <c r="D23" s="6">
        <v>56.7</v>
      </c>
      <c r="E23" s="6">
        <v>56.7</v>
      </c>
      <c r="F23" s="6">
        <v>56.7</v>
      </c>
      <c r="G23" s="6">
        <v>56.7</v>
      </c>
      <c r="H23" s="6">
        <v>56.7</v>
      </c>
      <c r="I23" s="6">
        <v>45.4</v>
      </c>
      <c r="J23" s="6">
        <v>45.4</v>
      </c>
      <c r="K23" s="6">
        <v>45.4</v>
      </c>
      <c r="L23" s="6">
        <v>45.4</v>
      </c>
      <c r="M23" s="6">
        <v>45.4</v>
      </c>
      <c r="N23" s="6">
        <v>112.8</v>
      </c>
    </row>
    <row r="24" spans="1:14" s="7" customFormat="1" ht="10.5">
      <c r="A24" s="5" t="s">
        <v>32</v>
      </c>
      <c r="B24" s="6">
        <v>15867.5</v>
      </c>
      <c r="C24" s="6">
        <v>1239</v>
      </c>
      <c r="D24" s="6">
        <v>1239</v>
      </c>
      <c r="E24" s="6">
        <v>640.4</v>
      </c>
      <c r="F24" s="6">
        <v>1640.4</v>
      </c>
      <c r="G24" s="6">
        <v>640.4</v>
      </c>
      <c r="H24" s="6">
        <v>640.4</v>
      </c>
      <c r="I24" s="6">
        <v>640.4</v>
      </c>
      <c r="J24" s="6">
        <v>640.4</v>
      </c>
      <c r="K24" s="6">
        <v>640.4</v>
      </c>
      <c r="L24" s="6">
        <v>640.4</v>
      </c>
      <c r="M24" s="6">
        <v>640.4</v>
      </c>
      <c r="N24" s="6">
        <v>6625.9</v>
      </c>
    </row>
    <row r="25" spans="1:14" s="7" customFormat="1" ht="10.5">
      <c r="A25" s="5" t="s">
        <v>33</v>
      </c>
      <c r="B25" s="6">
        <v>3600</v>
      </c>
      <c r="C25" s="6">
        <v>300</v>
      </c>
      <c r="D25" s="6">
        <v>300</v>
      </c>
      <c r="E25" s="6">
        <v>150</v>
      </c>
      <c r="F25" s="6">
        <v>150</v>
      </c>
      <c r="G25" s="6">
        <v>150</v>
      </c>
      <c r="H25" s="6">
        <v>150</v>
      </c>
      <c r="I25" s="6">
        <v>150</v>
      </c>
      <c r="J25" s="6">
        <v>150</v>
      </c>
      <c r="K25" s="6">
        <v>150</v>
      </c>
      <c r="L25" s="6">
        <v>150</v>
      </c>
      <c r="M25" s="6">
        <v>150</v>
      </c>
      <c r="N25" s="6">
        <v>1650</v>
      </c>
    </row>
    <row r="26" spans="1:14" s="7" customFormat="1" ht="10.5">
      <c r="A26" s="5" t="s">
        <v>34</v>
      </c>
      <c r="B26" s="6">
        <v>3360</v>
      </c>
      <c r="C26" s="6">
        <v>280</v>
      </c>
      <c r="D26" s="6">
        <v>280</v>
      </c>
      <c r="E26" s="6">
        <v>140</v>
      </c>
      <c r="F26" s="6">
        <v>140</v>
      </c>
      <c r="G26" s="6">
        <v>140</v>
      </c>
      <c r="H26" s="6">
        <v>140</v>
      </c>
      <c r="I26" s="6">
        <v>140</v>
      </c>
      <c r="J26" s="6">
        <v>140</v>
      </c>
      <c r="K26" s="6">
        <v>140</v>
      </c>
      <c r="L26" s="6">
        <v>140</v>
      </c>
      <c r="M26" s="6">
        <v>140</v>
      </c>
      <c r="N26" s="6">
        <v>1540</v>
      </c>
    </row>
    <row r="27" spans="1:14" s="7" customFormat="1" ht="10.5">
      <c r="A27" s="5" t="s">
        <v>35</v>
      </c>
      <c r="B27" s="6">
        <v>3746.8</v>
      </c>
      <c r="C27" s="6">
        <v>312.2</v>
      </c>
      <c r="D27" s="6">
        <v>312.2</v>
      </c>
      <c r="E27" s="6">
        <v>156.1</v>
      </c>
      <c r="F27" s="6">
        <v>156.1</v>
      </c>
      <c r="G27" s="6">
        <v>156.1</v>
      </c>
      <c r="H27" s="6">
        <v>156.1</v>
      </c>
      <c r="I27" s="6">
        <v>156.1</v>
      </c>
      <c r="J27" s="6">
        <v>156.1</v>
      </c>
      <c r="K27" s="6">
        <v>156.1</v>
      </c>
      <c r="L27" s="6">
        <v>156.1</v>
      </c>
      <c r="M27" s="6">
        <v>156.1</v>
      </c>
      <c r="N27" s="6">
        <v>1717.5</v>
      </c>
    </row>
    <row r="28" spans="1:14" s="7" customFormat="1" ht="10.5">
      <c r="A28" s="5" t="s">
        <v>36</v>
      </c>
      <c r="B28" s="6">
        <v>500</v>
      </c>
      <c r="C28" s="6">
        <v>41.7</v>
      </c>
      <c r="D28" s="6">
        <v>41.7</v>
      </c>
      <c r="E28" s="6">
        <v>41.7</v>
      </c>
      <c r="F28" s="6">
        <v>41.7</v>
      </c>
      <c r="G28" s="6">
        <v>41.7</v>
      </c>
      <c r="H28" s="6">
        <v>41.7</v>
      </c>
      <c r="I28" s="6">
        <v>41.7</v>
      </c>
      <c r="J28" s="6">
        <v>41.7</v>
      </c>
      <c r="K28" s="6">
        <v>41.7</v>
      </c>
      <c r="L28" s="6">
        <v>41.7</v>
      </c>
      <c r="M28" s="6">
        <v>41.7</v>
      </c>
      <c r="N28" s="6">
        <v>41.3</v>
      </c>
    </row>
    <row r="29" spans="1:14" s="7" customFormat="1" ht="10.5">
      <c r="A29" s="5" t="s">
        <v>37</v>
      </c>
      <c r="B29" s="6">
        <v>660.7</v>
      </c>
      <c r="C29" s="6">
        <v>55.1</v>
      </c>
      <c r="D29" s="6">
        <v>55.1</v>
      </c>
      <c r="E29" s="6">
        <v>27.6</v>
      </c>
      <c r="F29" s="6">
        <v>27.6</v>
      </c>
      <c r="G29" s="6">
        <v>27.6</v>
      </c>
      <c r="H29" s="6">
        <v>27.6</v>
      </c>
      <c r="I29" s="6">
        <v>27.6</v>
      </c>
      <c r="J29" s="6">
        <v>27.6</v>
      </c>
      <c r="K29" s="6">
        <v>27.6</v>
      </c>
      <c r="L29" s="6">
        <v>27.6</v>
      </c>
      <c r="M29" s="6">
        <v>27.6</v>
      </c>
      <c r="N29" s="6">
        <v>302.10000000000002</v>
      </c>
    </row>
    <row r="30" spans="1:14" s="7" customFormat="1" ht="10.5">
      <c r="A30" s="5" t="s">
        <v>38</v>
      </c>
      <c r="B30" s="6">
        <v>4000</v>
      </c>
      <c r="C30" s="6">
        <v>250</v>
      </c>
      <c r="D30" s="6">
        <v>250</v>
      </c>
      <c r="E30" s="6">
        <v>125</v>
      </c>
      <c r="F30" s="6">
        <v>1125</v>
      </c>
      <c r="G30" s="6">
        <v>125</v>
      </c>
      <c r="H30" s="6">
        <v>125</v>
      </c>
      <c r="I30" s="6">
        <v>125</v>
      </c>
      <c r="J30" s="6">
        <v>125</v>
      </c>
      <c r="K30" s="6">
        <v>125</v>
      </c>
      <c r="L30" s="6">
        <v>125</v>
      </c>
      <c r="M30" s="6">
        <v>125</v>
      </c>
      <c r="N30" s="6">
        <v>1375</v>
      </c>
    </row>
    <row r="31" spans="1:14" s="7" customFormat="1" ht="10.5">
      <c r="A31" s="5" t="s">
        <v>39</v>
      </c>
      <c r="B31" s="6">
        <v>1000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1000</v>
      </c>
    </row>
    <row r="32" spans="1:14" s="7" customFormat="1" ht="10.5">
      <c r="A32" s="5" t="s">
        <v>40</v>
      </c>
      <c r="B32" s="6">
        <v>1000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1000</v>
      </c>
    </row>
    <row r="33" spans="1:14" s="7" customFormat="1" ht="10.5">
      <c r="A33" s="5" t="s">
        <v>41</v>
      </c>
      <c r="B33" s="6">
        <v>3900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  <c r="H33" s="6">
        <v>0</v>
      </c>
      <c r="I33" s="6">
        <v>650</v>
      </c>
      <c r="J33" s="6">
        <v>650</v>
      </c>
      <c r="K33" s="6">
        <v>650</v>
      </c>
      <c r="L33" s="6">
        <v>650</v>
      </c>
      <c r="M33" s="6">
        <v>650</v>
      </c>
      <c r="N33" s="6">
        <v>650</v>
      </c>
    </row>
    <row r="34" spans="1:14" s="7" customFormat="1" ht="10.5">
      <c r="A34" s="5" t="s">
        <v>42</v>
      </c>
      <c r="B34" s="6">
        <v>3900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650</v>
      </c>
      <c r="J34" s="6">
        <v>650</v>
      </c>
      <c r="K34" s="6">
        <v>650</v>
      </c>
      <c r="L34" s="6">
        <v>650</v>
      </c>
      <c r="M34" s="6">
        <v>650</v>
      </c>
      <c r="N34" s="6">
        <v>650</v>
      </c>
    </row>
    <row r="35" spans="1:14" s="7" customFormat="1" ht="10.5">
      <c r="A35" s="5" t="s">
        <v>43</v>
      </c>
      <c r="B35" s="6">
        <v>20563.5</v>
      </c>
      <c r="C35" s="6">
        <v>2253.5</v>
      </c>
      <c r="D35" s="6">
        <v>1210</v>
      </c>
      <c r="E35" s="6">
        <v>1210</v>
      </c>
      <c r="F35" s="6">
        <v>6210</v>
      </c>
      <c r="G35" s="6">
        <v>1210</v>
      </c>
      <c r="H35" s="6">
        <v>1210</v>
      </c>
      <c r="I35" s="6">
        <v>1210</v>
      </c>
      <c r="J35" s="6">
        <v>1210</v>
      </c>
      <c r="K35" s="6">
        <v>1210</v>
      </c>
      <c r="L35" s="6">
        <v>1210</v>
      </c>
      <c r="M35" s="6">
        <v>1210</v>
      </c>
      <c r="N35" s="6">
        <v>1210</v>
      </c>
    </row>
    <row r="36" spans="1:14" s="7" customFormat="1" ht="10.5">
      <c r="A36" s="5" t="s">
        <v>44</v>
      </c>
      <c r="B36" s="6">
        <v>14520</v>
      </c>
      <c r="C36" s="6">
        <v>1210</v>
      </c>
      <c r="D36" s="6">
        <v>1210</v>
      </c>
      <c r="E36" s="6">
        <v>1210</v>
      </c>
      <c r="F36" s="6">
        <v>1210</v>
      </c>
      <c r="G36" s="6">
        <v>1210</v>
      </c>
      <c r="H36" s="6">
        <v>1210</v>
      </c>
      <c r="I36" s="6">
        <v>1210</v>
      </c>
      <c r="J36" s="6">
        <v>1210</v>
      </c>
      <c r="K36" s="6">
        <v>1210</v>
      </c>
      <c r="L36" s="6">
        <v>1210</v>
      </c>
      <c r="M36" s="6">
        <v>1210</v>
      </c>
      <c r="N36" s="6">
        <v>1210</v>
      </c>
    </row>
    <row r="37" spans="1:14" s="7" customFormat="1" ht="10.5">
      <c r="A37" s="5" t="s">
        <v>45</v>
      </c>
      <c r="B37" s="6">
        <v>432</v>
      </c>
      <c r="C37" s="6">
        <v>432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</row>
    <row r="38" spans="1:14" s="7" customFormat="1" ht="10.5">
      <c r="A38" s="5" t="s">
        <v>46</v>
      </c>
      <c r="B38" s="6">
        <v>350</v>
      </c>
      <c r="C38" s="6">
        <v>350</v>
      </c>
      <c r="D38" s="6">
        <v>0</v>
      </c>
      <c r="E38" s="6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6">
        <v>0</v>
      </c>
      <c r="L38" s="6">
        <v>0</v>
      </c>
      <c r="M38" s="6">
        <v>0</v>
      </c>
      <c r="N38" s="6">
        <v>0</v>
      </c>
    </row>
    <row r="39" spans="1:14" s="7" customFormat="1" ht="10.5">
      <c r="A39" s="5" t="s">
        <v>47</v>
      </c>
      <c r="B39" s="6">
        <v>192</v>
      </c>
      <c r="C39" s="6">
        <v>192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</row>
    <row r="40" spans="1:14" s="7" customFormat="1" ht="10.5">
      <c r="A40" s="5" t="s">
        <v>48</v>
      </c>
      <c r="B40" s="6">
        <v>22</v>
      </c>
      <c r="C40" s="6">
        <v>22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</row>
    <row r="41" spans="1:14" s="7" customFormat="1" ht="10.5">
      <c r="A41" s="5" t="s">
        <v>49</v>
      </c>
      <c r="B41" s="6">
        <v>5000</v>
      </c>
      <c r="C41" s="6">
        <v>0</v>
      </c>
      <c r="D41" s="6">
        <v>0</v>
      </c>
      <c r="E41" s="6">
        <v>0</v>
      </c>
      <c r="F41" s="6">
        <v>5000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0</v>
      </c>
    </row>
    <row r="42" spans="1:14" s="7" customFormat="1" ht="10.5">
      <c r="A42" s="5" t="s">
        <v>50</v>
      </c>
      <c r="B42" s="6">
        <v>47.5</v>
      </c>
      <c r="C42" s="6">
        <v>47.5</v>
      </c>
      <c r="D42" s="6">
        <v>0</v>
      </c>
      <c r="E42" s="6">
        <v>0</v>
      </c>
      <c r="F42" s="6">
        <v>0</v>
      </c>
      <c r="G42" s="6">
        <v>0</v>
      </c>
      <c r="H42" s="6">
        <v>0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</row>
    <row r="43" spans="1:14" s="7" customFormat="1" ht="10.5">
      <c r="A43" s="5" t="s">
        <v>51</v>
      </c>
      <c r="B43" s="6">
        <v>5400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900</v>
      </c>
      <c r="J43" s="6">
        <v>900</v>
      </c>
      <c r="K43" s="6">
        <v>900</v>
      </c>
      <c r="L43" s="6">
        <v>900</v>
      </c>
      <c r="M43" s="6">
        <v>900</v>
      </c>
      <c r="N43" s="6">
        <v>900</v>
      </c>
    </row>
    <row r="44" spans="1:14" s="7" customFormat="1" ht="10.5">
      <c r="A44" s="5" t="s">
        <v>52</v>
      </c>
      <c r="B44" s="6">
        <v>5400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900</v>
      </c>
      <c r="J44" s="6">
        <v>900</v>
      </c>
      <c r="K44" s="6">
        <v>900</v>
      </c>
      <c r="L44" s="6">
        <v>900</v>
      </c>
      <c r="M44" s="6">
        <v>900</v>
      </c>
      <c r="N44" s="6">
        <v>900</v>
      </c>
    </row>
    <row r="45" spans="1:14" s="7" customFormat="1" ht="10.5">
      <c r="A45" s="5" t="s">
        <v>53</v>
      </c>
      <c r="B45" s="6">
        <v>542637.9</v>
      </c>
      <c r="C45" s="6">
        <v>45029</v>
      </c>
      <c r="D45" s="6">
        <v>43985.5</v>
      </c>
      <c r="E45" s="6">
        <v>43386.9</v>
      </c>
      <c r="F45" s="6">
        <v>49594.5</v>
      </c>
      <c r="G45" s="6">
        <v>42494.5</v>
      </c>
      <c r="H45" s="6">
        <v>42494.5</v>
      </c>
      <c r="I45" s="6">
        <v>43989.2</v>
      </c>
      <c r="J45" s="6">
        <v>43989.2</v>
      </c>
      <c r="K45" s="6">
        <v>44869.2</v>
      </c>
      <c r="L45" s="6">
        <v>44869.2</v>
      </c>
      <c r="M45" s="6">
        <v>44869.2</v>
      </c>
      <c r="N45" s="6">
        <v>53067</v>
      </c>
    </row>
    <row r="46" spans="1:14" s="7" customFormat="1" ht="10.5">
      <c r="A46" s="5" t="s">
        <v>54</v>
      </c>
      <c r="B46" s="6">
        <v>542637.9</v>
      </c>
      <c r="C46" s="6">
        <v>45029</v>
      </c>
      <c r="D46" s="6">
        <v>43985.5</v>
      </c>
      <c r="E46" s="6">
        <v>43386.9</v>
      </c>
      <c r="F46" s="6">
        <v>49594.5</v>
      </c>
      <c r="G46" s="6">
        <v>42494.5</v>
      </c>
      <c r="H46" s="6">
        <v>42494.5</v>
      </c>
      <c r="I46" s="6">
        <v>43989.2</v>
      </c>
      <c r="J46" s="6">
        <v>43989.2</v>
      </c>
      <c r="K46" s="6">
        <v>44869.2</v>
      </c>
      <c r="L46" s="6">
        <v>44869.2</v>
      </c>
      <c r="M46" s="6">
        <v>44869.2</v>
      </c>
      <c r="N46" s="6">
        <v>53067</v>
      </c>
    </row>
    <row r="47" spans="1:14" s="7" customFormat="1" ht="10.5">
      <c r="A47" s="5" t="s">
        <v>55</v>
      </c>
      <c r="B47" s="6">
        <v>542637.9</v>
      </c>
      <c r="C47" s="6">
        <v>45029</v>
      </c>
      <c r="D47" s="6">
        <v>43985.5</v>
      </c>
      <c r="E47" s="6">
        <v>43386.9</v>
      </c>
      <c r="F47" s="6">
        <v>49594.5</v>
      </c>
      <c r="G47" s="6">
        <v>42494.5</v>
      </c>
      <c r="H47" s="6">
        <v>42494.5</v>
      </c>
      <c r="I47" s="6">
        <v>43989.2</v>
      </c>
      <c r="J47" s="6">
        <v>43989.2</v>
      </c>
      <c r="K47" s="6">
        <v>44869.2</v>
      </c>
      <c r="L47" s="6">
        <v>44869.2</v>
      </c>
      <c r="M47" s="6">
        <v>44869.2</v>
      </c>
      <c r="N47" s="6">
        <v>53067</v>
      </c>
    </row>
    <row r="48" spans="1:14" s="7" customFormat="1" ht="10.5">
      <c r="A48" s="5" t="s">
        <v>56</v>
      </c>
      <c r="B48" s="6">
        <v>528117.9</v>
      </c>
      <c r="C48" s="6">
        <v>43819</v>
      </c>
      <c r="D48" s="6">
        <v>42775.5</v>
      </c>
      <c r="E48" s="6">
        <v>42176.9</v>
      </c>
      <c r="F48" s="6">
        <v>48384.5</v>
      </c>
      <c r="G48" s="6">
        <v>41284.5</v>
      </c>
      <c r="H48" s="6">
        <v>41284.5</v>
      </c>
      <c r="I48" s="6">
        <v>42779.199999999997</v>
      </c>
      <c r="J48" s="6">
        <v>42779.199999999997</v>
      </c>
      <c r="K48" s="6">
        <v>43659.199999999997</v>
      </c>
      <c r="L48" s="6">
        <v>43659.199999999997</v>
      </c>
      <c r="M48" s="6">
        <v>43659.199999999997</v>
      </c>
      <c r="N48" s="6">
        <v>51857</v>
      </c>
    </row>
    <row r="49" spans="1:14" s="7" customFormat="1" ht="10.5">
      <c r="A49" s="5" t="s">
        <v>57</v>
      </c>
      <c r="B49" s="6">
        <v>528117.9</v>
      </c>
      <c r="C49" s="6">
        <v>43819</v>
      </c>
      <c r="D49" s="6">
        <v>42775.5</v>
      </c>
      <c r="E49" s="6">
        <v>42176.9</v>
      </c>
      <c r="F49" s="6">
        <v>48384.5</v>
      </c>
      <c r="G49" s="6">
        <v>41284.5</v>
      </c>
      <c r="H49" s="6">
        <v>41284.5</v>
      </c>
      <c r="I49" s="6">
        <v>42779.199999999997</v>
      </c>
      <c r="J49" s="6">
        <v>42779.199999999997</v>
      </c>
      <c r="K49" s="6">
        <v>43659.199999999997</v>
      </c>
      <c r="L49" s="6">
        <v>43659.199999999997</v>
      </c>
      <c r="M49" s="6">
        <v>43659.199999999997</v>
      </c>
      <c r="N49" s="6">
        <v>51857</v>
      </c>
    </row>
    <row r="50" spans="1:14" s="7" customFormat="1" ht="10.5">
      <c r="A50" s="5" t="s">
        <v>58</v>
      </c>
      <c r="B50" s="6">
        <v>528117.9</v>
      </c>
      <c r="C50" s="6">
        <v>43819</v>
      </c>
      <c r="D50" s="6">
        <v>42775.5</v>
      </c>
      <c r="E50" s="6">
        <v>42176.9</v>
      </c>
      <c r="F50" s="6">
        <v>48384.5</v>
      </c>
      <c r="G50" s="6">
        <v>41284.5</v>
      </c>
      <c r="H50" s="6">
        <v>41284.5</v>
      </c>
      <c r="I50" s="6">
        <v>42779.199999999997</v>
      </c>
      <c r="J50" s="6">
        <v>42779.199999999997</v>
      </c>
      <c r="K50" s="6">
        <v>43659.199999999997</v>
      </c>
      <c r="L50" s="6">
        <v>43659.199999999997</v>
      </c>
      <c r="M50" s="6">
        <v>43659.199999999997</v>
      </c>
      <c r="N50" s="6">
        <v>51857</v>
      </c>
    </row>
    <row r="51" spans="1:14" s="7" customFormat="1" ht="10.5">
      <c r="A51" s="5" t="s">
        <v>59</v>
      </c>
      <c r="B51" s="6">
        <v>528117.9</v>
      </c>
      <c r="C51" s="6">
        <v>43819</v>
      </c>
      <c r="D51" s="6">
        <v>42775.5</v>
      </c>
      <c r="E51" s="6">
        <v>42176.9</v>
      </c>
      <c r="F51" s="6">
        <v>48384.5</v>
      </c>
      <c r="G51" s="6">
        <v>41284.5</v>
      </c>
      <c r="H51" s="6">
        <v>41284.5</v>
      </c>
      <c r="I51" s="6">
        <v>42779.199999999997</v>
      </c>
      <c r="J51" s="6">
        <v>42779.199999999997</v>
      </c>
      <c r="K51" s="6">
        <v>43659.199999999997</v>
      </c>
      <c r="L51" s="6">
        <v>43659.199999999997</v>
      </c>
      <c r="M51" s="6">
        <v>43659.199999999997</v>
      </c>
      <c r="N51" s="6">
        <v>51857</v>
      </c>
    </row>
    <row r="52" spans="1:14" s="7" customFormat="1" ht="10.5">
      <c r="A52" s="5" t="s">
        <v>60</v>
      </c>
      <c r="B52" s="6">
        <v>426244</v>
      </c>
      <c r="C52" s="6">
        <v>35520.300000000003</v>
      </c>
      <c r="D52" s="6">
        <v>35520.300000000003</v>
      </c>
      <c r="E52" s="6">
        <v>35520.300000000003</v>
      </c>
      <c r="F52" s="6">
        <v>35520.300000000003</v>
      </c>
      <c r="G52" s="6">
        <v>35520.300000000003</v>
      </c>
      <c r="H52" s="6">
        <v>35520.300000000003</v>
      </c>
      <c r="I52" s="6">
        <v>35520.300000000003</v>
      </c>
      <c r="J52" s="6">
        <v>35520.300000000003</v>
      </c>
      <c r="K52" s="6">
        <v>35520.300000000003</v>
      </c>
      <c r="L52" s="6">
        <v>35520.300000000003</v>
      </c>
      <c r="M52" s="6">
        <v>35520.300000000003</v>
      </c>
      <c r="N52" s="6">
        <v>35520.699999999997</v>
      </c>
    </row>
    <row r="53" spans="1:14" s="7" customFormat="1" ht="10.5">
      <c r="A53" s="5" t="s">
        <v>61</v>
      </c>
      <c r="B53" s="6">
        <v>253589.2</v>
      </c>
      <c r="C53" s="6">
        <v>21132.400000000001</v>
      </c>
      <c r="D53" s="6">
        <v>21132.400000000001</v>
      </c>
      <c r="E53" s="6">
        <v>21132.400000000001</v>
      </c>
      <c r="F53" s="6">
        <v>21132.400000000001</v>
      </c>
      <c r="G53" s="6">
        <v>21132.400000000001</v>
      </c>
      <c r="H53" s="6">
        <v>21132.400000000001</v>
      </c>
      <c r="I53" s="6">
        <v>21132.400000000001</v>
      </c>
      <c r="J53" s="6">
        <v>21132.400000000001</v>
      </c>
      <c r="K53" s="6">
        <v>21132.400000000001</v>
      </c>
      <c r="L53" s="6">
        <v>21132.400000000001</v>
      </c>
      <c r="M53" s="6">
        <v>21132.400000000001</v>
      </c>
      <c r="N53" s="6">
        <v>21132.799999999999</v>
      </c>
    </row>
    <row r="54" spans="1:14" s="7" customFormat="1" ht="10.5">
      <c r="A54" s="5" t="s">
        <v>62</v>
      </c>
      <c r="B54" s="6">
        <v>78005.100000000006</v>
      </c>
      <c r="C54" s="6">
        <v>6500.4</v>
      </c>
      <c r="D54" s="6">
        <v>6500.4</v>
      </c>
      <c r="E54" s="6">
        <v>6500.4</v>
      </c>
      <c r="F54" s="6">
        <v>6500.4</v>
      </c>
      <c r="G54" s="6">
        <v>6500.4</v>
      </c>
      <c r="H54" s="6">
        <v>6500.4</v>
      </c>
      <c r="I54" s="6">
        <v>6500.4</v>
      </c>
      <c r="J54" s="6">
        <v>6500.4</v>
      </c>
      <c r="K54" s="6">
        <v>6500.4</v>
      </c>
      <c r="L54" s="6">
        <v>6500.4</v>
      </c>
      <c r="M54" s="6">
        <v>6500.4</v>
      </c>
      <c r="N54" s="6">
        <v>6500.7</v>
      </c>
    </row>
    <row r="55" spans="1:14" s="7" customFormat="1" ht="10.5">
      <c r="A55" s="5" t="s">
        <v>63</v>
      </c>
      <c r="B55" s="6">
        <v>40656</v>
      </c>
      <c r="C55" s="6">
        <v>3388</v>
      </c>
      <c r="D55" s="6">
        <v>3388</v>
      </c>
      <c r="E55" s="6">
        <v>3388</v>
      </c>
      <c r="F55" s="6">
        <v>3388</v>
      </c>
      <c r="G55" s="6">
        <v>3388</v>
      </c>
      <c r="H55" s="6">
        <v>3388</v>
      </c>
      <c r="I55" s="6">
        <v>3388</v>
      </c>
      <c r="J55" s="6">
        <v>3388</v>
      </c>
      <c r="K55" s="6">
        <v>3388</v>
      </c>
      <c r="L55" s="6">
        <v>3388</v>
      </c>
      <c r="M55" s="6">
        <v>3388</v>
      </c>
      <c r="N55" s="6">
        <v>3388</v>
      </c>
    </row>
    <row r="56" spans="1:14" s="7" customFormat="1" ht="10.5">
      <c r="A56" s="5" t="s">
        <v>64</v>
      </c>
      <c r="B56" s="6">
        <v>53993.7</v>
      </c>
      <c r="C56" s="6">
        <v>4499.5</v>
      </c>
      <c r="D56" s="6">
        <v>4499.5</v>
      </c>
      <c r="E56" s="6">
        <v>4499.5</v>
      </c>
      <c r="F56" s="6">
        <v>4499.5</v>
      </c>
      <c r="G56" s="6">
        <v>4499.5</v>
      </c>
      <c r="H56" s="6">
        <v>4499.5</v>
      </c>
      <c r="I56" s="6">
        <v>4499.5</v>
      </c>
      <c r="J56" s="6">
        <v>4499.5</v>
      </c>
      <c r="K56" s="6">
        <v>4499.5</v>
      </c>
      <c r="L56" s="6">
        <v>4499.5</v>
      </c>
      <c r="M56" s="6">
        <v>4499.5</v>
      </c>
      <c r="N56" s="6">
        <v>4499.2</v>
      </c>
    </row>
    <row r="57" spans="1:14" s="7" customFormat="1" ht="10.5">
      <c r="A57" s="5" t="s">
        <v>65</v>
      </c>
      <c r="B57" s="6">
        <v>57542.9</v>
      </c>
      <c r="C57" s="6">
        <v>4639.5</v>
      </c>
      <c r="D57" s="6">
        <v>4639.5</v>
      </c>
      <c r="E57" s="6">
        <v>4639.5</v>
      </c>
      <c r="F57" s="6">
        <v>4847.1000000000004</v>
      </c>
      <c r="G57" s="6">
        <v>4847.1000000000004</v>
      </c>
      <c r="H57" s="6">
        <v>4847.1000000000004</v>
      </c>
      <c r="I57" s="6">
        <v>4847.1000000000004</v>
      </c>
      <c r="J57" s="6">
        <v>4847.1000000000004</v>
      </c>
      <c r="K57" s="6">
        <v>4847.1000000000004</v>
      </c>
      <c r="L57" s="6">
        <v>4847.1000000000004</v>
      </c>
      <c r="M57" s="6">
        <v>4847.1000000000004</v>
      </c>
      <c r="N57" s="6">
        <v>4847.6000000000004</v>
      </c>
    </row>
    <row r="58" spans="1:14" s="7" customFormat="1" ht="10.5">
      <c r="A58" s="5" t="s">
        <v>66</v>
      </c>
      <c r="B58" s="6">
        <v>40493.1</v>
      </c>
      <c r="C58" s="6">
        <v>3222.7</v>
      </c>
      <c r="D58" s="6">
        <v>3222.7</v>
      </c>
      <c r="E58" s="6">
        <v>3222.7</v>
      </c>
      <c r="F58" s="6">
        <v>3425</v>
      </c>
      <c r="G58" s="6">
        <v>3425</v>
      </c>
      <c r="H58" s="6">
        <v>3425</v>
      </c>
      <c r="I58" s="6">
        <v>3425</v>
      </c>
      <c r="J58" s="6">
        <v>3425</v>
      </c>
      <c r="K58" s="6">
        <v>3425</v>
      </c>
      <c r="L58" s="6">
        <v>3425</v>
      </c>
      <c r="M58" s="6">
        <v>3425</v>
      </c>
      <c r="N58" s="6">
        <v>3425</v>
      </c>
    </row>
    <row r="59" spans="1:14" s="7" customFormat="1" ht="10.5">
      <c r="A59" s="5" t="s">
        <v>67</v>
      </c>
      <c r="B59" s="6">
        <v>4262.3999999999996</v>
      </c>
      <c r="C59" s="6">
        <v>354.2</v>
      </c>
      <c r="D59" s="6">
        <v>354.2</v>
      </c>
      <c r="E59" s="6">
        <v>354.2</v>
      </c>
      <c r="F59" s="6">
        <v>355.5</v>
      </c>
      <c r="G59" s="6">
        <v>355.5</v>
      </c>
      <c r="H59" s="6">
        <v>355.5</v>
      </c>
      <c r="I59" s="6">
        <v>355.5</v>
      </c>
      <c r="J59" s="6">
        <v>355.5</v>
      </c>
      <c r="K59" s="6">
        <v>355.5</v>
      </c>
      <c r="L59" s="6">
        <v>355.5</v>
      </c>
      <c r="M59" s="6">
        <v>355.5</v>
      </c>
      <c r="N59" s="6">
        <v>355.8</v>
      </c>
    </row>
    <row r="60" spans="1:14" s="7" customFormat="1" ht="10.5">
      <c r="A60" s="5" t="s">
        <v>68</v>
      </c>
      <c r="B60" s="6">
        <v>3410</v>
      </c>
      <c r="C60" s="6">
        <v>283.39999999999998</v>
      </c>
      <c r="D60" s="6">
        <v>283.39999999999998</v>
      </c>
      <c r="E60" s="6">
        <v>283.39999999999998</v>
      </c>
      <c r="F60" s="6">
        <v>284.39999999999998</v>
      </c>
      <c r="G60" s="6">
        <v>284.39999999999998</v>
      </c>
      <c r="H60" s="6">
        <v>284.39999999999998</v>
      </c>
      <c r="I60" s="6">
        <v>284.39999999999998</v>
      </c>
      <c r="J60" s="6">
        <v>284.39999999999998</v>
      </c>
      <c r="K60" s="6">
        <v>284.39999999999998</v>
      </c>
      <c r="L60" s="6">
        <v>284.39999999999998</v>
      </c>
      <c r="M60" s="6">
        <v>284.39999999999998</v>
      </c>
      <c r="N60" s="6">
        <v>284.60000000000002</v>
      </c>
    </row>
    <row r="61" spans="1:14" s="7" customFormat="1" ht="10.5">
      <c r="A61" s="5" t="s">
        <v>69</v>
      </c>
      <c r="B61" s="6">
        <v>852.5</v>
      </c>
      <c r="C61" s="6">
        <v>70.8</v>
      </c>
      <c r="D61" s="6">
        <v>70.8</v>
      </c>
      <c r="E61" s="6">
        <v>70.8</v>
      </c>
      <c r="F61" s="6">
        <v>71.099999999999994</v>
      </c>
      <c r="G61" s="6">
        <v>71.099999999999994</v>
      </c>
      <c r="H61" s="6">
        <v>71.099999999999994</v>
      </c>
      <c r="I61" s="6">
        <v>71.099999999999994</v>
      </c>
      <c r="J61" s="6">
        <v>71.099999999999994</v>
      </c>
      <c r="K61" s="6">
        <v>71.099999999999994</v>
      </c>
      <c r="L61" s="6">
        <v>71.099999999999994</v>
      </c>
      <c r="M61" s="6">
        <v>71.099999999999994</v>
      </c>
      <c r="N61" s="6">
        <v>71.3</v>
      </c>
    </row>
    <row r="62" spans="1:14" s="7" customFormat="1" ht="10.5">
      <c r="A62" s="5" t="s">
        <v>70</v>
      </c>
      <c r="B62" s="6">
        <v>8524.9</v>
      </c>
      <c r="C62" s="6">
        <v>708.4</v>
      </c>
      <c r="D62" s="6">
        <v>708.4</v>
      </c>
      <c r="E62" s="6">
        <v>708.4</v>
      </c>
      <c r="F62" s="6">
        <v>711.1</v>
      </c>
      <c r="G62" s="6">
        <v>711.1</v>
      </c>
      <c r="H62" s="6">
        <v>711.1</v>
      </c>
      <c r="I62" s="6">
        <v>711.1</v>
      </c>
      <c r="J62" s="6">
        <v>711.1</v>
      </c>
      <c r="K62" s="6">
        <v>711.1</v>
      </c>
      <c r="L62" s="6">
        <v>711.1</v>
      </c>
      <c r="M62" s="6">
        <v>711.1</v>
      </c>
      <c r="N62" s="6">
        <v>710.9</v>
      </c>
    </row>
    <row r="63" spans="1:14" s="7" customFormat="1" ht="10.5">
      <c r="A63" s="5" t="s">
        <v>71</v>
      </c>
      <c r="B63" s="6">
        <v>12120</v>
      </c>
      <c r="C63" s="6">
        <v>1376.7</v>
      </c>
      <c r="D63" s="6">
        <v>1376.7</v>
      </c>
      <c r="E63" s="6">
        <v>1376.7</v>
      </c>
      <c r="F63" s="6">
        <v>1376.7</v>
      </c>
      <c r="G63" s="6">
        <v>276.7</v>
      </c>
      <c r="H63" s="6">
        <v>276.7</v>
      </c>
      <c r="I63" s="6">
        <v>221.4</v>
      </c>
      <c r="J63" s="6">
        <v>221.4</v>
      </c>
      <c r="K63" s="6">
        <v>1101.4000000000001</v>
      </c>
      <c r="L63" s="6">
        <v>1101.4000000000001</v>
      </c>
      <c r="M63" s="6">
        <v>1101.4000000000001</v>
      </c>
      <c r="N63" s="6">
        <v>2312.8000000000002</v>
      </c>
    </row>
    <row r="64" spans="1:14" s="7" customFormat="1" ht="10.5">
      <c r="A64" s="5" t="s">
        <v>72</v>
      </c>
      <c r="B64" s="6">
        <v>2640</v>
      </c>
      <c r="C64" s="6">
        <v>220</v>
      </c>
      <c r="D64" s="6">
        <v>220</v>
      </c>
      <c r="E64" s="6">
        <v>220</v>
      </c>
      <c r="F64" s="6">
        <v>220</v>
      </c>
      <c r="G64" s="6">
        <v>220</v>
      </c>
      <c r="H64" s="6">
        <v>220</v>
      </c>
      <c r="I64" s="6">
        <v>176</v>
      </c>
      <c r="J64" s="6">
        <v>176</v>
      </c>
      <c r="K64" s="6">
        <v>176</v>
      </c>
      <c r="L64" s="6">
        <v>176</v>
      </c>
      <c r="M64" s="6">
        <v>176</v>
      </c>
      <c r="N64" s="6">
        <v>440</v>
      </c>
    </row>
    <row r="65" spans="1:14" s="7" customFormat="1" ht="10.5">
      <c r="A65" s="5" t="s">
        <v>73</v>
      </c>
      <c r="B65" s="6">
        <v>8800</v>
      </c>
      <c r="C65" s="6">
        <v>1100</v>
      </c>
      <c r="D65" s="6">
        <v>1100</v>
      </c>
      <c r="E65" s="6">
        <v>1100</v>
      </c>
      <c r="F65" s="6">
        <v>1100</v>
      </c>
      <c r="G65" s="6">
        <v>0</v>
      </c>
      <c r="H65" s="6">
        <v>0</v>
      </c>
      <c r="I65" s="6">
        <v>0</v>
      </c>
      <c r="J65" s="6">
        <v>0</v>
      </c>
      <c r="K65" s="6">
        <v>880</v>
      </c>
      <c r="L65" s="6">
        <v>880</v>
      </c>
      <c r="M65" s="6">
        <v>880</v>
      </c>
      <c r="N65" s="6">
        <v>1760</v>
      </c>
    </row>
    <row r="66" spans="1:14" s="7" customFormat="1" ht="10.5">
      <c r="A66" s="5" t="s">
        <v>74</v>
      </c>
      <c r="B66" s="6">
        <v>680</v>
      </c>
      <c r="C66" s="6">
        <v>56.7</v>
      </c>
      <c r="D66" s="6">
        <v>56.7</v>
      </c>
      <c r="E66" s="6">
        <v>56.7</v>
      </c>
      <c r="F66" s="6">
        <v>56.7</v>
      </c>
      <c r="G66" s="6">
        <v>56.7</v>
      </c>
      <c r="H66" s="6">
        <v>56.7</v>
      </c>
      <c r="I66" s="6">
        <v>45.4</v>
      </c>
      <c r="J66" s="6">
        <v>45.4</v>
      </c>
      <c r="K66" s="6">
        <v>45.4</v>
      </c>
      <c r="L66" s="6">
        <v>45.4</v>
      </c>
      <c r="M66" s="6">
        <v>45.4</v>
      </c>
      <c r="N66" s="6">
        <v>112.8</v>
      </c>
    </row>
    <row r="67" spans="1:14" s="7" customFormat="1" ht="10.5">
      <c r="A67" s="5" t="s">
        <v>75</v>
      </c>
      <c r="B67" s="6">
        <v>15867.5</v>
      </c>
      <c r="C67" s="6">
        <v>1239</v>
      </c>
      <c r="D67" s="6">
        <v>1239</v>
      </c>
      <c r="E67" s="6">
        <v>640.4</v>
      </c>
      <c r="F67" s="6">
        <v>1640.4</v>
      </c>
      <c r="G67" s="6">
        <v>640.4</v>
      </c>
      <c r="H67" s="6">
        <v>640.4</v>
      </c>
      <c r="I67" s="6">
        <v>640.4</v>
      </c>
      <c r="J67" s="6">
        <v>640.4</v>
      </c>
      <c r="K67" s="6">
        <v>640.4</v>
      </c>
      <c r="L67" s="6">
        <v>640.4</v>
      </c>
      <c r="M67" s="6">
        <v>640.4</v>
      </c>
      <c r="N67" s="6">
        <v>6625.9</v>
      </c>
    </row>
    <row r="68" spans="1:14" s="7" customFormat="1" ht="10.5">
      <c r="A68" s="5" t="s">
        <v>76</v>
      </c>
      <c r="B68" s="6">
        <v>3600</v>
      </c>
      <c r="C68" s="6">
        <v>300</v>
      </c>
      <c r="D68" s="6">
        <v>300</v>
      </c>
      <c r="E68" s="6">
        <v>150</v>
      </c>
      <c r="F68" s="6">
        <v>150</v>
      </c>
      <c r="G68" s="6">
        <v>150</v>
      </c>
      <c r="H68" s="6">
        <v>150</v>
      </c>
      <c r="I68" s="6">
        <v>150</v>
      </c>
      <c r="J68" s="6">
        <v>150</v>
      </c>
      <c r="K68" s="6">
        <v>150</v>
      </c>
      <c r="L68" s="6">
        <v>150</v>
      </c>
      <c r="M68" s="6">
        <v>150</v>
      </c>
      <c r="N68" s="6">
        <v>1650</v>
      </c>
    </row>
    <row r="69" spans="1:14" s="7" customFormat="1" ht="10.5">
      <c r="A69" s="5" t="s">
        <v>77</v>
      </c>
      <c r="B69" s="6">
        <v>3360</v>
      </c>
      <c r="C69" s="6">
        <v>280</v>
      </c>
      <c r="D69" s="6">
        <v>280</v>
      </c>
      <c r="E69" s="6">
        <v>140</v>
      </c>
      <c r="F69" s="6">
        <v>140</v>
      </c>
      <c r="G69" s="6">
        <v>140</v>
      </c>
      <c r="H69" s="6">
        <v>140</v>
      </c>
      <c r="I69" s="6">
        <v>140</v>
      </c>
      <c r="J69" s="6">
        <v>140</v>
      </c>
      <c r="K69" s="6">
        <v>140</v>
      </c>
      <c r="L69" s="6">
        <v>140</v>
      </c>
      <c r="M69" s="6">
        <v>140</v>
      </c>
      <c r="N69" s="6">
        <v>1540</v>
      </c>
    </row>
    <row r="70" spans="1:14" s="7" customFormat="1" ht="10.5">
      <c r="A70" s="5" t="s">
        <v>78</v>
      </c>
      <c r="B70" s="6">
        <v>3746.8</v>
      </c>
      <c r="C70" s="6">
        <v>312.2</v>
      </c>
      <c r="D70" s="6">
        <v>312.2</v>
      </c>
      <c r="E70" s="6">
        <v>156.1</v>
      </c>
      <c r="F70" s="6">
        <v>156.1</v>
      </c>
      <c r="G70" s="6">
        <v>156.1</v>
      </c>
      <c r="H70" s="6">
        <v>156.1</v>
      </c>
      <c r="I70" s="6">
        <v>156.1</v>
      </c>
      <c r="J70" s="6">
        <v>156.1</v>
      </c>
      <c r="K70" s="6">
        <v>156.1</v>
      </c>
      <c r="L70" s="6">
        <v>156.1</v>
      </c>
      <c r="M70" s="6">
        <v>156.1</v>
      </c>
      <c r="N70" s="6">
        <v>1717.5</v>
      </c>
    </row>
    <row r="71" spans="1:14" s="7" customFormat="1" ht="10.5">
      <c r="A71" s="5" t="s">
        <v>79</v>
      </c>
      <c r="B71" s="6">
        <v>500</v>
      </c>
      <c r="C71" s="6">
        <v>41.7</v>
      </c>
      <c r="D71" s="6">
        <v>41.7</v>
      </c>
      <c r="E71" s="6">
        <v>41.7</v>
      </c>
      <c r="F71" s="6">
        <v>41.7</v>
      </c>
      <c r="G71" s="6">
        <v>41.7</v>
      </c>
      <c r="H71" s="6">
        <v>41.7</v>
      </c>
      <c r="I71" s="6">
        <v>41.7</v>
      </c>
      <c r="J71" s="6">
        <v>41.7</v>
      </c>
      <c r="K71" s="6">
        <v>41.7</v>
      </c>
      <c r="L71" s="6">
        <v>41.7</v>
      </c>
      <c r="M71" s="6">
        <v>41.7</v>
      </c>
      <c r="N71" s="6">
        <v>41.3</v>
      </c>
    </row>
    <row r="72" spans="1:14" s="7" customFormat="1" ht="10.5">
      <c r="A72" s="5" t="s">
        <v>80</v>
      </c>
      <c r="B72" s="6">
        <v>660.7</v>
      </c>
      <c r="C72" s="6">
        <v>55.1</v>
      </c>
      <c r="D72" s="6">
        <v>55.1</v>
      </c>
      <c r="E72" s="6">
        <v>27.6</v>
      </c>
      <c r="F72" s="6">
        <v>27.6</v>
      </c>
      <c r="G72" s="6">
        <v>27.6</v>
      </c>
      <c r="H72" s="6">
        <v>27.6</v>
      </c>
      <c r="I72" s="6">
        <v>27.6</v>
      </c>
      <c r="J72" s="6">
        <v>27.6</v>
      </c>
      <c r="K72" s="6">
        <v>27.6</v>
      </c>
      <c r="L72" s="6">
        <v>27.6</v>
      </c>
      <c r="M72" s="6">
        <v>27.6</v>
      </c>
      <c r="N72" s="6">
        <v>302.10000000000002</v>
      </c>
    </row>
    <row r="73" spans="1:14" s="7" customFormat="1" ht="10.5">
      <c r="A73" s="5" t="s">
        <v>81</v>
      </c>
      <c r="B73" s="6">
        <v>4000</v>
      </c>
      <c r="C73" s="6">
        <v>250</v>
      </c>
      <c r="D73" s="6">
        <v>250</v>
      </c>
      <c r="E73" s="6">
        <v>125</v>
      </c>
      <c r="F73" s="6">
        <v>1125</v>
      </c>
      <c r="G73" s="6">
        <v>125</v>
      </c>
      <c r="H73" s="6">
        <v>125</v>
      </c>
      <c r="I73" s="6">
        <v>125</v>
      </c>
      <c r="J73" s="6">
        <v>125</v>
      </c>
      <c r="K73" s="6">
        <v>125</v>
      </c>
      <c r="L73" s="6">
        <v>125</v>
      </c>
      <c r="M73" s="6">
        <v>125</v>
      </c>
      <c r="N73" s="6">
        <v>1375</v>
      </c>
    </row>
    <row r="74" spans="1:14" s="7" customFormat="1" ht="10.5">
      <c r="A74" s="5" t="s">
        <v>82</v>
      </c>
      <c r="B74" s="6">
        <v>1000</v>
      </c>
      <c r="C74" s="6">
        <v>0</v>
      </c>
      <c r="D74" s="6">
        <v>0</v>
      </c>
      <c r="E74" s="6"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1000</v>
      </c>
    </row>
    <row r="75" spans="1:14" s="7" customFormat="1" ht="10.5">
      <c r="A75" s="5" t="s">
        <v>83</v>
      </c>
      <c r="B75" s="6">
        <v>1000</v>
      </c>
      <c r="C75" s="6">
        <v>0</v>
      </c>
      <c r="D75" s="6">
        <v>0</v>
      </c>
      <c r="E75" s="6"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1000</v>
      </c>
    </row>
    <row r="76" spans="1:14" s="7" customFormat="1" ht="10.5">
      <c r="A76" s="5" t="s">
        <v>84</v>
      </c>
      <c r="B76" s="6">
        <v>3900</v>
      </c>
      <c r="C76" s="6">
        <v>0</v>
      </c>
      <c r="D76" s="6">
        <v>0</v>
      </c>
      <c r="E76" s="6">
        <v>0</v>
      </c>
      <c r="F76" s="6">
        <v>0</v>
      </c>
      <c r="G76" s="6">
        <v>0</v>
      </c>
      <c r="H76" s="6">
        <v>0</v>
      </c>
      <c r="I76" s="6">
        <v>650</v>
      </c>
      <c r="J76" s="6">
        <v>650</v>
      </c>
      <c r="K76" s="6">
        <v>650</v>
      </c>
      <c r="L76" s="6">
        <v>650</v>
      </c>
      <c r="M76" s="6">
        <v>650</v>
      </c>
      <c r="N76" s="6">
        <v>650</v>
      </c>
    </row>
    <row r="77" spans="1:14" s="7" customFormat="1" ht="10.5">
      <c r="A77" s="5" t="s">
        <v>85</v>
      </c>
      <c r="B77" s="6">
        <v>3900</v>
      </c>
      <c r="C77" s="6">
        <v>0</v>
      </c>
      <c r="D77" s="6">
        <v>0</v>
      </c>
      <c r="E77" s="6">
        <v>0</v>
      </c>
      <c r="F77" s="6">
        <v>0</v>
      </c>
      <c r="G77" s="6">
        <v>0</v>
      </c>
      <c r="H77" s="6">
        <v>0</v>
      </c>
      <c r="I77" s="6">
        <v>650</v>
      </c>
      <c r="J77" s="6">
        <v>650</v>
      </c>
      <c r="K77" s="6">
        <v>650</v>
      </c>
      <c r="L77" s="6">
        <v>650</v>
      </c>
      <c r="M77" s="6">
        <v>650</v>
      </c>
      <c r="N77" s="6">
        <v>650</v>
      </c>
    </row>
    <row r="78" spans="1:14" s="7" customFormat="1" ht="10.5">
      <c r="A78" s="5" t="s">
        <v>86</v>
      </c>
      <c r="B78" s="6">
        <v>6043.5</v>
      </c>
      <c r="C78" s="6">
        <v>1043.5</v>
      </c>
      <c r="D78" s="6">
        <v>0</v>
      </c>
      <c r="E78" s="6">
        <v>0</v>
      </c>
      <c r="F78" s="6">
        <v>5000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0</v>
      </c>
      <c r="N78" s="6">
        <v>0</v>
      </c>
    </row>
    <row r="79" spans="1:14" s="7" customFormat="1" ht="10.5">
      <c r="A79" s="5" t="s">
        <v>87</v>
      </c>
      <c r="B79" s="6">
        <v>432</v>
      </c>
      <c r="C79" s="6">
        <v>432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0</v>
      </c>
    </row>
    <row r="80" spans="1:14" s="7" customFormat="1" ht="10.5">
      <c r="A80" s="5" t="s">
        <v>88</v>
      </c>
      <c r="B80" s="6">
        <v>350</v>
      </c>
      <c r="C80" s="6">
        <v>350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</row>
    <row r="81" spans="1:14" s="7" customFormat="1" ht="10.5">
      <c r="A81" s="5" t="s">
        <v>89</v>
      </c>
      <c r="B81" s="6">
        <v>192</v>
      </c>
      <c r="C81" s="6">
        <v>192</v>
      </c>
      <c r="D81" s="6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</row>
    <row r="82" spans="1:14" s="7" customFormat="1" ht="10.5">
      <c r="A82" s="5" t="s">
        <v>90</v>
      </c>
      <c r="B82" s="6">
        <v>22</v>
      </c>
      <c r="C82" s="6">
        <v>22</v>
      </c>
      <c r="D82" s="6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</row>
    <row r="83" spans="1:14" s="7" customFormat="1" ht="10.5">
      <c r="A83" s="5" t="s">
        <v>91</v>
      </c>
      <c r="B83" s="6">
        <v>5000</v>
      </c>
      <c r="C83" s="6">
        <v>0</v>
      </c>
      <c r="D83" s="6">
        <v>0</v>
      </c>
      <c r="E83" s="6">
        <v>0</v>
      </c>
      <c r="F83" s="6">
        <v>5000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</row>
    <row r="84" spans="1:14" s="7" customFormat="1" ht="10.5">
      <c r="A84" s="5" t="s">
        <v>92</v>
      </c>
      <c r="B84" s="6">
        <v>47.5</v>
      </c>
      <c r="C84" s="6">
        <v>47.5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</row>
    <row r="85" spans="1:14" s="7" customFormat="1" ht="10.5">
      <c r="A85" s="5" t="s">
        <v>93</v>
      </c>
      <c r="B85" s="6">
        <v>5400</v>
      </c>
      <c r="C85" s="6">
        <v>0</v>
      </c>
      <c r="D85" s="6">
        <v>0</v>
      </c>
      <c r="E85" s="6">
        <v>0</v>
      </c>
      <c r="F85" s="6">
        <v>0</v>
      </c>
      <c r="G85" s="6">
        <v>0</v>
      </c>
      <c r="H85" s="6">
        <v>0</v>
      </c>
      <c r="I85" s="6">
        <v>900</v>
      </c>
      <c r="J85" s="6">
        <v>900</v>
      </c>
      <c r="K85" s="6">
        <v>900</v>
      </c>
      <c r="L85" s="6">
        <v>900</v>
      </c>
      <c r="M85" s="6">
        <v>900</v>
      </c>
      <c r="N85" s="6">
        <v>900</v>
      </c>
    </row>
    <row r="86" spans="1:14" s="7" customFormat="1" ht="10.5">
      <c r="A86" s="5" t="s">
        <v>94</v>
      </c>
      <c r="B86" s="6">
        <v>5400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900</v>
      </c>
      <c r="J86" s="6">
        <v>900</v>
      </c>
      <c r="K86" s="6">
        <v>900</v>
      </c>
      <c r="L86" s="6">
        <v>900</v>
      </c>
      <c r="M86" s="6">
        <v>900</v>
      </c>
      <c r="N86" s="6">
        <v>900</v>
      </c>
    </row>
    <row r="87" spans="1:14" s="7" customFormat="1" ht="10.5">
      <c r="A87" s="5" t="s">
        <v>95</v>
      </c>
      <c r="B87" s="6">
        <v>528117.9</v>
      </c>
      <c r="C87" s="6">
        <v>43819</v>
      </c>
      <c r="D87" s="6">
        <v>42775.5</v>
      </c>
      <c r="E87" s="6">
        <v>42176.9</v>
      </c>
      <c r="F87" s="6">
        <v>48384.5</v>
      </c>
      <c r="G87" s="6">
        <v>41284.5</v>
      </c>
      <c r="H87" s="6">
        <v>41284.5</v>
      </c>
      <c r="I87" s="6">
        <v>42779.199999999997</v>
      </c>
      <c r="J87" s="6">
        <v>42779.199999999997</v>
      </c>
      <c r="K87" s="6">
        <v>43659.199999999997</v>
      </c>
      <c r="L87" s="6">
        <v>43659.199999999997</v>
      </c>
      <c r="M87" s="6">
        <v>43659.199999999997</v>
      </c>
      <c r="N87" s="6">
        <v>51857</v>
      </c>
    </row>
    <row r="88" spans="1:14" s="7" customFormat="1" ht="10.5">
      <c r="A88" s="5" t="s">
        <v>96</v>
      </c>
      <c r="B88" s="6">
        <v>528117.9</v>
      </c>
      <c r="C88" s="6">
        <v>43819</v>
      </c>
      <c r="D88" s="6">
        <v>42775.5</v>
      </c>
      <c r="E88" s="6">
        <v>42176.9</v>
      </c>
      <c r="F88" s="6">
        <v>48384.5</v>
      </c>
      <c r="G88" s="6">
        <v>41284.5</v>
      </c>
      <c r="H88" s="6">
        <v>41284.5</v>
      </c>
      <c r="I88" s="6">
        <v>42779.199999999997</v>
      </c>
      <c r="J88" s="6">
        <v>42779.199999999997</v>
      </c>
      <c r="K88" s="6">
        <v>43659.199999999997</v>
      </c>
      <c r="L88" s="6">
        <v>43659.199999999997</v>
      </c>
      <c r="M88" s="6">
        <v>43659.199999999997</v>
      </c>
      <c r="N88" s="6">
        <v>51857</v>
      </c>
    </row>
    <row r="89" spans="1:14" s="7" customFormat="1" ht="10.5">
      <c r="A89" s="5" t="s">
        <v>97</v>
      </c>
      <c r="B89" s="6">
        <v>528117.9</v>
      </c>
      <c r="C89" s="6">
        <v>43819</v>
      </c>
      <c r="D89" s="6">
        <v>42775.5</v>
      </c>
      <c r="E89" s="6">
        <v>42176.9</v>
      </c>
      <c r="F89" s="6">
        <v>48384.5</v>
      </c>
      <c r="G89" s="6">
        <v>41284.5</v>
      </c>
      <c r="H89" s="6">
        <v>41284.5</v>
      </c>
      <c r="I89" s="6">
        <v>42779.199999999997</v>
      </c>
      <c r="J89" s="6">
        <v>42779.199999999997</v>
      </c>
      <c r="K89" s="6">
        <v>43659.199999999997</v>
      </c>
      <c r="L89" s="6">
        <v>43659.199999999997</v>
      </c>
      <c r="M89" s="6">
        <v>43659.199999999997</v>
      </c>
      <c r="N89" s="6">
        <v>51857</v>
      </c>
    </row>
    <row r="90" spans="1:14" s="7" customFormat="1" ht="10.5">
      <c r="A90" s="5" t="s">
        <v>98</v>
      </c>
      <c r="B90" s="6">
        <v>14520</v>
      </c>
      <c r="C90" s="6">
        <v>1210</v>
      </c>
      <c r="D90" s="6">
        <v>1210</v>
      </c>
      <c r="E90" s="6">
        <v>1210</v>
      </c>
      <c r="F90" s="6">
        <v>1210</v>
      </c>
      <c r="G90" s="6">
        <v>1210</v>
      </c>
      <c r="H90" s="6">
        <v>1210</v>
      </c>
      <c r="I90" s="6">
        <v>1210</v>
      </c>
      <c r="J90" s="6">
        <v>1210</v>
      </c>
      <c r="K90" s="6">
        <v>1210</v>
      </c>
      <c r="L90" s="6">
        <v>1210</v>
      </c>
      <c r="M90" s="6">
        <v>1210</v>
      </c>
      <c r="N90" s="6">
        <v>1210</v>
      </c>
    </row>
    <row r="91" spans="1:14" s="7" customFormat="1" ht="10.5">
      <c r="A91" s="5" t="s">
        <v>57</v>
      </c>
      <c r="B91" s="6">
        <v>14520</v>
      </c>
      <c r="C91" s="6">
        <v>1210</v>
      </c>
      <c r="D91" s="6">
        <v>1210</v>
      </c>
      <c r="E91" s="6">
        <v>1210</v>
      </c>
      <c r="F91" s="6">
        <v>1210</v>
      </c>
      <c r="G91" s="6">
        <v>1210</v>
      </c>
      <c r="H91" s="6">
        <v>1210</v>
      </c>
      <c r="I91" s="6">
        <v>1210</v>
      </c>
      <c r="J91" s="6">
        <v>1210</v>
      </c>
      <c r="K91" s="6">
        <v>1210</v>
      </c>
      <c r="L91" s="6">
        <v>1210</v>
      </c>
      <c r="M91" s="6">
        <v>1210</v>
      </c>
      <c r="N91" s="6">
        <v>1210</v>
      </c>
    </row>
    <row r="92" spans="1:14" s="7" customFormat="1" ht="10.5">
      <c r="A92" s="5" t="s">
        <v>58</v>
      </c>
      <c r="B92" s="6">
        <v>14520</v>
      </c>
      <c r="C92" s="6">
        <v>1210</v>
      </c>
      <c r="D92" s="6">
        <v>1210</v>
      </c>
      <c r="E92" s="6">
        <v>1210</v>
      </c>
      <c r="F92" s="6">
        <v>1210</v>
      </c>
      <c r="G92" s="6">
        <v>1210</v>
      </c>
      <c r="H92" s="6">
        <v>1210</v>
      </c>
      <c r="I92" s="6">
        <v>1210</v>
      </c>
      <c r="J92" s="6">
        <v>1210</v>
      </c>
      <c r="K92" s="6">
        <v>1210</v>
      </c>
      <c r="L92" s="6">
        <v>1210</v>
      </c>
      <c r="M92" s="6">
        <v>1210</v>
      </c>
      <c r="N92" s="6">
        <v>1210</v>
      </c>
    </row>
    <row r="93" spans="1:14" s="7" customFormat="1" ht="10.5">
      <c r="A93" s="5" t="s">
        <v>59</v>
      </c>
      <c r="B93" s="6">
        <v>14520</v>
      </c>
      <c r="C93" s="6">
        <v>1210</v>
      </c>
      <c r="D93" s="6">
        <v>1210</v>
      </c>
      <c r="E93" s="6">
        <v>1210</v>
      </c>
      <c r="F93" s="6">
        <v>1210</v>
      </c>
      <c r="G93" s="6">
        <v>1210</v>
      </c>
      <c r="H93" s="6">
        <v>1210</v>
      </c>
      <c r="I93" s="6">
        <v>1210</v>
      </c>
      <c r="J93" s="6">
        <v>1210</v>
      </c>
      <c r="K93" s="6">
        <v>1210</v>
      </c>
      <c r="L93" s="6">
        <v>1210</v>
      </c>
      <c r="M93" s="6">
        <v>1210</v>
      </c>
      <c r="N93" s="6">
        <v>1210</v>
      </c>
    </row>
    <row r="94" spans="1:14" s="7" customFormat="1" ht="10.5">
      <c r="A94" s="5" t="s">
        <v>86</v>
      </c>
      <c r="B94" s="6">
        <v>14520</v>
      </c>
      <c r="C94" s="6">
        <v>1210</v>
      </c>
      <c r="D94" s="6">
        <v>1210</v>
      </c>
      <c r="E94" s="6">
        <v>1210</v>
      </c>
      <c r="F94" s="6">
        <v>1210</v>
      </c>
      <c r="G94" s="6">
        <v>1210</v>
      </c>
      <c r="H94" s="6">
        <v>1210</v>
      </c>
      <c r="I94" s="6">
        <v>1210</v>
      </c>
      <c r="J94" s="6">
        <v>1210</v>
      </c>
      <c r="K94" s="6">
        <v>1210</v>
      </c>
      <c r="L94" s="6">
        <v>1210</v>
      </c>
      <c r="M94" s="6">
        <v>1210</v>
      </c>
      <c r="N94" s="6">
        <v>1210</v>
      </c>
    </row>
    <row r="95" spans="1:14" s="7" customFormat="1" ht="10.5">
      <c r="A95" s="5" t="s">
        <v>99</v>
      </c>
      <c r="B95" s="6">
        <v>14520</v>
      </c>
      <c r="C95" s="6">
        <v>1210</v>
      </c>
      <c r="D95" s="6">
        <v>1210</v>
      </c>
      <c r="E95" s="6">
        <v>1210</v>
      </c>
      <c r="F95" s="6">
        <v>1210</v>
      </c>
      <c r="G95" s="6">
        <v>1210</v>
      </c>
      <c r="H95" s="6">
        <v>1210</v>
      </c>
      <c r="I95" s="6">
        <v>1210</v>
      </c>
      <c r="J95" s="6">
        <v>1210</v>
      </c>
      <c r="K95" s="6">
        <v>1210</v>
      </c>
      <c r="L95" s="6">
        <v>1210</v>
      </c>
      <c r="M95" s="6">
        <v>1210</v>
      </c>
      <c r="N95" s="6">
        <v>1210</v>
      </c>
    </row>
    <row r="96" spans="1:14" s="7" customFormat="1" ht="10.5">
      <c r="A96" s="5" t="s">
        <v>95</v>
      </c>
      <c r="B96" s="6">
        <v>14520</v>
      </c>
      <c r="C96" s="6">
        <v>1210</v>
      </c>
      <c r="D96" s="6">
        <v>1210</v>
      </c>
      <c r="E96" s="6">
        <v>1210</v>
      </c>
      <c r="F96" s="6">
        <v>1210</v>
      </c>
      <c r="G96" s="6">
        <v>1210</v>
      </c>
      <c r="H96" s="6">
        <v>1210</v>
      </c>
      <c r="I96" s="6">
        <v>1210</v>
      </c>
      <c r="J96" s="6">
        <v>1210</v>
      </c>
      <c r="K96" s="6">
        <v>1210</v>
      </c>
      <c r="L96" s="6">
        <v>1210</v>
      </c>
      <c r="M96" s="6">
        <v>1210</v>
      </c>
      <c r="N96" s="6">
        <v>1210</v>
      </c>
    </row>
    <row r="97" spans="1:14" s="7" customFormat="1" ht="10.5">
      <c r="A97" s="5" t="s">
        <v>96</v>
      </c>
      <c r="B97" s="6">
        <v>14520</v>
      </c>
      <c r="C97" s="6">
        <v>1210</v>
      </c>
      <c r="D97" s="6">
        <v>1210</v>
      </c>
      <c r="E97" s="6">
        <v>1210</v>
      </c>
      <c r="F97" s="6">
        <v>1210</v>
      </c>
      <c r="G97" s="6">
        <v>1210</v>
      </c>
      <c r="H97" s="6">
        <v>1210</v>
      </c>
      <c r="I97" s="6">
        <v>1210</v>
      </c>
      <c r="J97" s="6">
        <v>1210</v>
      </c>
      <c r="K97" s="6">
        <v>1210</v>
      </c>
      <c r="L97" s="6">
        <v>1210</v>
      </c>
      <c r="M97" s="6">
        <v>1210</v>
      </c>
      <c r="N97" s="6">
        <v>1210</v>
      </c>
    </row>
    <row r="98" spans="1:14" s="7" customFormat="1" ht="10.5">
      <c r="A98" s="5" t="s">
        <v>97</v>
      </c>
      <c r="B98" s="6">
        <v>14520</v>
      </c>
      <c r="C98" s="6">
        <v>1210</v>
      </c>
      <c r="D98" s="6">
        <v>1210</v>
      </c>
      <c r="E98" s="6">
        <v>1210</v>
      </c>
      <c r="F98" s="6">
        <v>1210</v>
      </c>
      <c r="G98" s="6">
        <v>1210</v>
      </c>
      <c r="H98" s="6">
        <v>1210</v>
      </c>
      <c r="I98" s="6">
        <v>1210</v>
      </c>
      <c r="J98" s="6">
        <v>1210</v>
      </c>
      <c r="K98" s="6">
        <v>1210</v>
      </c>
      <c r="L98" s="6">
        <v>1210</v>
      </c>
      <c r="M98" s="6">
        <v>1210</v>
      </c>
      <c r="N98" s="6">
        <v>1210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2B7A5-A332-4964-A35F-4EF922D99284}">
  <dimension ref="A1:BX56"/>
  <sheetViews>
    <sheetView workbookViewId="0">
      <pane xSplit="4" ySplit="4" topLeftCell="BR8" activePane="bottomRight" state="frozen"/>
      <selection pane="topRight" activeCell="E1" sqref="E1"/>
      <selection pane="bottomLeft" activeCell="A5" sqref="A5"/>
      <selection pane="bottomRight" activeCell="BS2" sqref="BS2:BX40"/>
    </sheetView>
  </sheetViews>
  <sheetFormatPr defaultRowHeight="12.75"/>
  <cols>
    <col min="1" max="1" width="3.85546875" style="9" bestFit="1" customWidth="1"/>
    <col min="2" max="2" width="22.85546875" style="9" customWidth="1"/>
    <col min="3" max="3" width="15.42578125" style="9" customWidth="1"/>
    <col min="4" max="5" width="14.42578125" style="9" customWidth="1"/>
    <col min="6" max="6" width="6.28515625" style="9" customWidth="1"/>
    <col min="7" max="7" width="9.5703125" style="9" customWidth="1"/>
    <col min="8" max="8" width="6.5703125" style="9" customWidth="1"/>
    <col min="9" max="9" width="10.42578125" style="9" customWidth="1"/>
    <col min="10" max="10" width="10.5703125" style="9" customWidth="1"/>
    <col min="11" max="11" width="13.42578125" style="9" customWidth="1"/>
    <col min="12" max="12" width="6.85546875" style="9" customWidth="1"/>
    <col min="13" max="13" width="9.7109375" style="9" customWidth="1"/>
    <col min="14" max="14" width="5.85546875" style="9" customWidth="1"/>
    <col min="15" max="15" width="8.42578125" style="9" customWidth="1"/>
    <col min="16" max="16" width="8.28515625" style="9" customWidth="1"/>
    <col min="17" max="17" width="11.28515625" style="9" customWidth="1"/>
    <col min="18" max="18" width="6.85546875" style="9" customWidth="1"/>
    <col min="19" max="19" width="10.5703125" style="9" customWidth="1"/>
    <col min="20" max="20" width="6.5703125" style="9" customWidth="1"/>
    <col min="21" max="21" width="8.7109375" style="9" customWidth="1"/>
    <col min="22" max="22" width="7.7109375" style="9" customWidth="1"/>
    <col min="23" max="23" width="14" style="9" customWidth="1"/>
    <col min="24" max="24" width="5.7109375" style="9" customWidth="1"/>
    <col min="25" max="25" width="10" style="9" customWidth="1"/>
    <col min="26" max="26" width="5.85546875" style="9" customWidth="1"/>
    <col min="27" max="27" width="9.140625" style="9" customWidth="1"/>
    <col min="28" max="28" width="9.42578125" style="9" customWidth="1"/>
    <col min="29" max="29" width="13.140625" style="9" customWidth="1"/>
    <col min="30" max="30" width="7.28515625" style="9" customWidth="1"/>
    <col min="31" max="31" width="9.7109375" style="9" customWidth="1"/>
    <col min="32" max="32" width="7" style="9" customWidth="1"/>
    <col min="33" max="33" width="9" style="9" customWidth="1"/>
    <col min="34" max="34" width="10.28515625" style="9" customWidth="1"/>
    <col min="35" max="35" width="13.28515625" style="9" customWidth="1"/>
    <col min="36" max="36" width="9.140625" style="9"/>
    <col min="37" max="37" width="10.42578125" style="9" customWidth="1"/>
    <col min="38" max="39" width="9.140625" style="9"/>
    <col min="40" max="40" width="10.85546875" style="9" customWidth="1"/>
    <col min="41" max="41" width="14.42578125" style="9" customWidth="1"/>
    <col min="42" max="42" width="5.7109375" style="9" customWidth="1"/>
    <col min="43" max="43" width="10.85546875" style="9" customWidth="1"/>
    <col min="44" max="44" width="6.140625" style="9" customWidth="1"/>
    <col min="45" max="45" width="11.28515625" style="9" customWidth="1"/>
    <col min="46" max="46" width="10.5703125" style="9" customWidth="1"/>
    <col min="47" max="47" width="14.5703125" style="9" customWidth="1"/>
    <col min="48" max="48" width="6.5703125" style="9" customWidth="1"/>
    <col min="49" max="49" width="9.140625" style="9"/>
    <col min="50" max="50" width="5.7109375" style="9" customWidth="1"/>
    <col min="51" max="51" width="10" style="9" customWidth="1"/>
    <col min="52" max="52" width="12.140625" style="9" customWidth="1"/>
    <col min="53" max="53" width="14.140625" style="9" customWidth="1"/>
    <col min="54" max="54" width="9.140625" style="9"/>
    <col min="55" max="55" width="10.140625" style="9" customWidth="1"/>
    <col min="56" max="57" width="9.140625" style="9"/>
    <col min="58" max="58" width="11.140625" style="9" customWidth="1"/>
    <col min="59" max="59" width="13.85546875" style="9" customWidth="1"/>
    <col min="60" max="60" width="9.140625" style="9"/>
    <col min="61" max="61" width="9.85546875" style="9" bestFit="1" customWidth="1"/>
    <col min="62" max="62" width="9.140625" style="9"/>
    <col min="63" max="63" width="9.85546875" style="9" bestFit="1" customWidth="1"/>
    <col min="64" max="64" width="10.140625" style="9" customWidth="1"/>
    <col min="65" max="65" width="12.28515625" style="9" customWidth="1"/>
    <col min="66" max="66" width="9.140625" style="9"/>
    <col min="67" max="67" width="10.5703125" style="9" customWidth="1"/>
    <col min="68" max="68" width="9.140625" style="9"/>
    <col min="69" max="69" width="11.7109375" style="9" customWidth="1"/>
    <col min="70" max="70" width="12.42578125" style="9" customWidth="1"/>
    <col min="71" max="71" width="14.42578125" style="9" customWidth="1"/>
    <col min="72" max="72" width="9.140625" style="9"/>
    <col min="73" max="73" width="9.85546875" style="9" customWidth="1"/>
    <col min="74" max="74" width="9.140625" style="9"/>
    <col min="75" max="75" width="10.7109375" style="9" customWidth="1"/>
    <col min="76" max="76" width="11.85546875" style="9" customWidth="1"/>
    <col min="77" max="16384" width="9.140625" style="9"/>
  </cols>
  <sheetData>
    <row r="1" spans="1:76" ht="13.5" thickBo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76">
      <c r="A2" s="119" t="s">
        <v>100</v>
      </c>
      <c r="B2" s="122" t="s">
        <v>150</v>
      </c>
      <c r="C2" s="122" t="s">
        <v>101</v>
      </c>
      <c r="D2" s="125" t="s">
        <v>102</v>
      </c>
      <c r="E2" s="128" t="s">
        <v>1</v>
      </c>
      <c r="F2" s="110"/>
      <c r="G2" s="110"/>
      <c r="H2" s="110"/>
      <c r="I2" s="110"/>
      <c r="J2" s="111"/>
      <c r="K2" s="109" t="s">
        <v>103</v>
      </c>
      <c r="L2" s="110"/>
      <c r="M2" s="110"/>
      <c r="N2" s="110"/>
      <c r="O2" s="110"/>
      <c r="P2" s="111"/>
      <c r="Q2" s="109" t="s">
        <v>149</v>
      </c>
      <c r="R2" s="110"/>
      <c r="S2" s="110"/>
      <c r="T2" s="110"/>
      <c r="U2" s="110"/>
      <c r="V2" s="111"/>
      <c r="W2" s="109" t="s">
        <v>153</v>
      </c>
      <c r="X2" s="110"/>
      <c r="Y2" s="110"/>
      <c r="Z2" s="110"/>
      <c r="AA2" s="110"/>
      <c r="AB2" s="111"/>
      <c r="AC2" s="109" t="s">
        <v>155</v>
      </c>
      <c r="AD2" s="110"/>
      <c r="AE2" s="110"/>
      <c r="AF2" s="110"/>
      <c r="AG2" s="110"/>
      <c r="AH2" s="111"/>
      <c r="AI2" s="109" t="s">
        <v>158</v>
      </c>
      <c r="AJ2" s="110"/>
      <c r="AK2" s="110"/>
      <c r="AL2" s="110"/>
      <c r="AM2" s="110"/>
      <c r="AN2" s="111"/>
      <c r="AO2" s="109" t="s">
        <v>176</v>
      </c>
      <c r="AP2" s="110"/>
      <c r="AQ2" s="110"/>
      <c r="AR2" s="110"/>
      <c r="AS2" s="110"/>
      <c r="AT2" s="111"/>
      <c r="AU2" s="109" t="s">
        <v>177</v>
      </c>
      <c r="AV2" s="110"/>
      <c r="AW2" s="110"/>
      <c r="AX2" s="110"/>
      <c r="AY2" s="110"/>
      <c r="AZ2" s="111"/>
      <c r="BA2" s="109" t="s">
        <v>185</v>
      </c>
      <c r="BB2" s="110"/>
      <c r="BC2" s="110"/>
      <c r="BD2" s="110"/>
      <c r="BE2" s="110"/>
      <c r="BF2" s="111"/>
      <c r="BG2" s="109" t="s">
        <v>189</v>
      </c>
      <c r="BH2" s="110"/>
      <c r="BI2" s="110"/>
      <c r="BJ2" s="110"/>
      <c r="BK2" s="110"/>
      <c r="BL2" s="111"/>
      <c r="BM2" s="109" t="s">
        <v>196</v>
      </c>
      <c r="BN2" s="110"/>
      <c r="BO2" s="110"/>
      <c r="BP2" s="110"/>
      <c r="BQ2" s="110"/>
      <c r="BR2" s="111"/>
      <c r="BS2" s="109" t="s">
        <v>198</v>
      </c>
      <c r="BT2" s="110"/>
      <c r="BU2" s="110"/>
      <c r="BV2" s="110"/>
      <c r="BW2" s="110"/>
      <c r="BX2" s="111"/>
    </row>
    <row r="3" spans="1:76" ht="38.25" customHeight="1">
      <c r="A3" s="120"/>
      <c r="B3" s="123"/>
      <c r="C3" s="123"/>
      <c r="D3" s="126"/>
      <c r="E3" s="129" t="s">
        <v>104</v>
      </c>
      <c r="F3" s="114" t="s">
        <v>105</v>
      </c>
      <c r="G3" s="114"/>
      <c r="H3" s="114" t="s">
        <v>106</v>
      </c>
      <c r="I3" s="114"/>
      <c r="J3" s="115" t="s">
        <v>107</v>
      </c>
      <c r="K3" s="112" t="s">
        <v>108</v>
      </c>
      <c r="L3" s="114" t="s">
        <v>105</v>
      </c>
      <c r="M3" s="114"/>
      <c r="N3" s="114" t="s">
        <v>106</v>
      </c>
      <c r="O3" s="114"/>
      <c r="P3" s="115" t="s">
        <v>107</v>
      </c>
      <c r="Q3" s="112" t="s">
        <v>151</v>
      </c>
      <c r="R3" s="114" t="s">
        <v>105</v>
      </c>
      <c r="S3" s="114"/>
      <c r="T3" s="114" t="s">
        <v>106</v>
      </c>
      <c r="U3" s="114"/>
      <c r="V3" s="115" t="s">
        <v>107</v>
      </c>
      <c r="W3" s="112" t="s">
        <v>152</v>
      </c>
      <c r="X3" s="114" t="s">
        <v>105</v>
      </c>
      <c r="Y3" s="114"/>
      <c r="Z3" s="114" t="s">
        <v>106</v>
      </c>
      <c r="AA3" s="114"/>
      <c r="AB3" s="115" t="s">
        <v>107</v>
      </c>
      <c r="AC3" s="112" t="s">
        <v>156</v>
      </c>
      <c r="AD3" s="114" t="s">
        <v>105</v>
      </c>
      <c r="AE3" s="114"/>
      <c r="AF3" s="114" t="s">
        <v>106</v>
      </c>
      <c r="AG3" s="114"/>
      <c r="AH3" s="115" t="s">
        <v>107</v>
      </c>
      <c r="AI3" s="112" t="s">
        <v>161</v>
      </c>
      <c r="AJ3" s="114" t="s">
        <v>105</v>
      </c>
      <c r="AK3" s="114"/>
      <c r="AL3" s="114" t="s">
        <v>160</v>
      </c>
      <c r="AM3" s="114"/>
      <c r="AN3" s="115" t="s">
        <v>107</v>
      </c>
      <c r="AO3" s="112" t="s">
        <v>178</v>
      </c>
      <c r="AP3" s="114" t="s">
        <v>105</v>
      </c>
      <c r="AQ3" s="114"/>
      <c r="AR3" s="114" t="s">
        <v>180</v>
      </c>
      <c r="AS3" s="114"/>
      <c r="AT3" s="115" t="s">
        <v>107</v>
      </c>
      <c r="AU3" s="112" t="s">
        <v>179</v>
      </c>
      <c r="AV3" s="114" t="s">
        <v>105</v>
      </c>
      <c r="AW3" s="114"/>
      <c r="AX3" s="114" t="s">
        <v>181</v>
      </c>
      <c r="AY3" s="114"/>
      <c r="AZ3" s="115" t="s">
        <v>107</v>
      </c>
      <c r="BA3" s="112" t="s">
        <v>186</v>
      </c>
      <c r="BB3" s="114" t="s">
        <v>105</v>
      </c>
      <c r="BC3" s="114"/>
      <c r="BD3" s="114" t="s">
        <v>187</v>
      </c>
      <c r="BE3" s="114"/>
      <c r="BF3" s="115" t="s">
        <v>107</v>
      </c>
      <c r="BG3" s="112" t="s">
        <v>190</v>
      </c>
      <c r="BH3" s="114" t="s">
        <v>105</v>
      </c>
      <c r="BI3" s="114"/>
      <c r="BJ3" s="114" t="s">
        <v>193</v>
      </c>
      <c r="BK3" s="114"/>
      <c r="BL3" s="115" t="s">
        <v>107</v>
      </c>
      <c r="BM3" s="112" t="s">
        <v>195</v>
      </c>
      <c r="BN3" s="114" t="s">
        <v>105</v>
      </c>
      <c r="BO3" s="114"/>
      <c r="BP3" s="114" t="s">
        <v>197</v>
      </c>
      <c r="BQ3" s="114"/>
      <c r="BR3" s="115" t="s">
        <v>107</v>
      </c>
      <c r="BS3" s="112" t="s">
        <v>199</v>
      </c>
      <c r="BT3" s="114" t="s">
        <v>105</v>
      </c>
      <c r="BU3" s="114"/>
      <c r="BV3" s="114" t="s">
        <v>200</v>
      </c>
      <c r="BW3" s="114"/>
      <c r="BX3" s="115" t="s">
        <v>107</v>
      </c>
    </row>
    <row r="4" spans="1:76" ht="26.25" thickBot="1">
      <c r="A4" s="121"/>
      <c r="B4" s="124"/>
      <c r="C4" s="124"/>
      <c r="D4" s="127"/>
      <c r="E4" s="130"/>
      <c r="F4" s="10" t="s">
        <v>109</v>
      </c>
      <c r="G4" s="10" t="s">
        <v>110</v>
      </c>
      <c r="H4" s="10" t="s">
        <v>109</v>
      </c>
      <c r="I4" s="10" t="s">
        <v>110</v>
      </c>
      <c r="J4" s="118"/>
      <c r="K4" s="117"/>
      <c r="L4" s="10" t="s">
        <v>109</v>
      </c>
      <c r="M4" s="10" t="s">
        <v>110</v>
      </c>
      <c r="N4" s="10" t="s">
        <v>109</v>
      </c>
      <c r="O4" s="10" t="s">
        <v>110</v>
      </c>
      <c r="P4" s="118"/>
      <c r="Q4" s="117"/>
      <c r="R4" s="10" t="s">
        <v>109</v>
      </c>
      <c r="S4" s="10" t="s">
        <v>110</v>
      </c>
      <c r="T4" s="10" t="s">
        <v>109</v>
      </c>
      <c r="U4" s="10" t="s">
        <v>110</v>
      </c>
      <c r="V4" s="118"/>
      <c r="W4" s="117"/>
      <c r="X4" s="10" t="s">
        <v>109</v>
      </c>
      <c r="Y4" s="10" t="s">
        <v>110</v>
      </c>
      <c r="Z4" s="10" t="s">
        <v>109</v>
      </c>
      <c r="AA4" s="10" t="s">
        <v>110</v>
      </c>
      <c r="AB4" s="118"/>
      <c r="AC4" s="117"/>
      <c r="AD4" s="10" t="s">
        <v>109</v>
      </c>
      <c r="AE4" s="10" t="s">
        <v>110</v>
      </c>
      <c r="AF4" s="10" t="s">
        <v>109</v>
      </c>
      <c r="AG4" s="10" t="s">
        <v>110</v>
      </c>
      <c r="AH4" s="118"/>
      <c r="AI4" s="117"/>
      <c r="AJ4" s="10" t="s">
        <v>109</v>
      </c>
      <c r="AK4" s="10" t="s">
        <v>110</v>
      </c>
      <c r="AL4" s="10" t="s">
        <v>109</v>
      </c>
      <c r="AM4" s="10" t="s">
        <v>110</v>
      </c>
      <c r="AN4" s="118"/>
      <c r="AO4" s="117"/>
      <c r="AP4" s="10" t="s">
        <v>109</v>
      </c>
      <c r="AQ4" s="10" t="s">
        <v>110</v>
      </c>
      <c r="AR4" s="10" t="s">
        <v>109</v>
      </c>
      <c r="AS4" s="10" t="s">
        <v>110</v>
      </c>
      <c r="AT4" s="118"/>
      <c r="AU4" s="117"/>
      <c r="AV4" s="10" t="s">
        <v>109</v>
      </c>
      <c r="AW4" s="10" t="s">
        <v>110</v>
      </c>
      <c r="AX4" s="10" t="s">
        <v>109</v>
      </c>
      <c r="AY4" s="10" t="s">
        <v>110</v>
      </c>
      <c r="AZ4" s="118"/>
      <c r="BA4" s="117"/>
      <c r="BB4" s="10" t="s">
        <v>109</v>
      </c>
      <c r="BC4" s="10" t="s">
        <v>110</v>
      </c>
      <c r="BD4" s="10" t="s">
        <v>109</v>
      </c>
      <c r="BE4" s="10" t="s">
        <v>110</v>
      </c>
      <c r="BF4" s="118"/>
      <c r="BG4" s="113"/>
      <c r="BH4" s="97" t="s">
        <v>109</v>
      </c>
      <c r="BI4" s="97" t="s">
        <v>110</v>
      </c>
      <c r="BJ4" s="97" t="s">
        <v>109</v>
      </c>
      <c r="BK4" s="97" t="s">
        <v>110</v>
      </c>
      <c r="BL4" s="116"/>
      <c r="BM4" s="113"/>
      <c r="BN4" s="97" t="s">
        <v>109</v>
      </c>
      <c r="BO4" s="97" t="s">
        <v>110</v>
      </c>
      <c r="BP4" s="97" t="s">
        <v>109</v>
      </c>
      <c r="BQ4" s="97" t="s">
        <v>110</v>
      </c>
      <c r="BR4" s="116"/>
      <c r="BS4" s="113"/>
      <c r="BT4" s="97" t="s">
        <v>109</v>
      </c>
      <c r="BU4" s="97" t="s">
        <v>110</v>
      </c>
      <c r="BV4" s="97" t="s">
        <v>109</v>
      </c>
      <c r="BW4" s="97" t="s">
        <v>110</v>
      </c>
      <c r="BX4" s="116"/>
    </row>
    <row r="5" spans="1:76">
      <c r="A5" s="11">
        <v>1</v>
      </c>
      <c r="B5" s="12" t="s">
        <v>111</v>
      </c>
      <c r="C5" s="12" t="s">
        <v>112</v>
      </c>
      <c r="D5" s="13">
        <v>1088657</v>
      </c>
      <c r="E5" s="14">
        <v>1088657</v>
      </c>
      <c r="F5" s="15">
        <v>18.670000000000002</v>
      </c>
      <c r="G5" s="16">
        <v>203258</v>
      </c>
      <c r="H5" s="17">
        <v>10</v>
      </c>
      <c r="I5" s="17">
        <v>108866</v>
      </c>
      <c r="J5" s="18">
        <f>SUM(G5+I5)</f>
        <v>312124</v>
      </c>
      <c r="K5" s="19">
        <v>1088657</v>
      </c>
      <c r="L5" s="15">
        <v>14.61</v>
      </c>
      <c r="M5" s="16">
        <f>K5*L5%</f>
        <v>159052.78770000002</v>
      </c>
      <c r="N5" s="17">
        <v>20</v>
      </c>
      <c r="O5" s="20">
        <f>K5*N5%</f>
        <v>217731.40000000002</v>
      </c>
      <c r="P5" s="21">
        <f>SUM(M5+O5)</f>
        <v>376784.18770000001</v>
      </c>
      <c r="Q5" s="19">
        <v>1088657</v>
      </c>
      <c r="R5" s="15">
        <v>13.1</v>
      </c>
      <c r="S5" s="16">
        <f>Q5*R5%</f>
        <v>142614.06700000001</v>
      </c>
      <c r="T5" s="17">
        <v>30</v>
      </c>
      <c r="U5" s="20">
        <f>Q5*T5%</f>
        <v>326597.09999999998</v>
      </c>
      <c r="V5" s="21">
        <f>SUM(S5+U5)</f>
        <v>469211.16700000002</v>
      </c>
      <c r="W5" s="19">
        <v>1088657</v>
      </c>
      <c r="X5" s="15">
        <v>12.37</v>
      </c>
      <c r="Y5" s="16">
        <f>W5*X5%</f>
        <v>134666.87089999998</v>
      </c>
      <c r="Z5" s="17">
        <v>20</v>
      </c>
      <c r="AA5" s="20">
        <f>W5*Z5%</f>
        <v>217731.40000000002</v>
      </c>
      <c r="AB5" s="21">
        <f>SUM(Y5+AA5)</f>
        <v>352398.2709</v>
      </c>
      <c r="AC5" s="19">
        <v>1088657</v>
      </c>
      <c r="AD5" s="15">
        <v>14.3</v>
      </c>
      <c r="AE5" s="20">
        <f>AC5*AD5%</f>
        <v>155677.95100000003</v>
      </c>
      <c r="AF5" s="17">
        <v>10</v>
      </c>
      <c r="AG5" s="20">
        <f>AC5*AF5%</f>
        <v>108865.70000000001</v>
      </c>
      <c r="AH5" s="21">
        <f>AE5+AG5</f>
        <v>264543.65100000007</v>
      </c>
      <c r="AI5" s="19">
        <v>1088657</v>
      </c>
      <c r="AJ5" s="15">
        <v>15.2</v>
      </c>
      <c r="AK5" s="20">
        <f>AI5*AJ5%</f>
        <v>165475.864</v>
      </c>
      <c r="AL5" s="17">
        <v>20</v>
      </c>
      <c r="AM5" s="20">
        <f>AI5*AL5%</f>
        <v>217731.40000000002</v>
      </c>
      <c r="AN5" s="21">
        <f>AK5+AM5</f>
        <v>383207.26400000002</v>
      </c>
      <c r="AO5" s="19">
        <v>302405</v>
      </c>
      <c r="AP5" s="15">
        <v>14.32</v>
      </c>
      <c r="AQ5" s="20">
        <f>AO5*AP5%</f>
        <v>43304.396000000001</v>
      </c>
      <c r="AR5" s="17"/>
      <c r="AS5" s="20">
        <f>AO5*AR5%</f>
        <v>0</v>
      </c>
      <c r="AT5" s="21">
        <f>AQ5+AS5</f>
        <v>43304.396000000001</v>
      </c>
      <c r="AU5" s="19">
        <v>1088657</v>
      </c>
      <c r="AV5" s="15">
        <v>12.85</v>
      </c>
      <c r="AW5" s="20">
        <f>AU5*AV5%</f>
        <v>139892.42449999999</v>
      </c>
      <c r="AX5" s="17"/>
      <c r="AY5" s="20">
        <f>AU5*AX5%</f>
        <v>0</v>
      </c>
      <c r="AZ5" s="21">
        <f>AW5+AY5</f>
        <v>139892.42449999999</v>
      </c>
      <c r="BA5" s="19">
        <v>1088657</v>
      </c>
      <c r="BB5" s="15">
        <v>13.13</v>
      </c>
      <c r="BC5" s="20">
        <f>BA5*BB5%</f>
        <v>142940.66409999999</v>
      </c>
      <c r="BD5" s="17">
        <v>10</v>
      </c>
      <c r="BE5" s="20">
        <f>BA5*BD5%</f>
        <v>108865.70000000001</v>
      </c>
      <c r="BF5" s="69">
        <f>BC5+BE5</f>
        <v>251806.36410000001</v>
      </c>
      <c r="BG5" s="19">
        <v>1088657</v>
      </c>
      <c r="BH5" s="44">
        <v>14</v>
      </c>
      <c r="BI5" s="78">
        <f>BG5*BH5%</f>
        <v>152411.98000000001</v>
      </c>
      <c r="BJ5" s="44">
        <v>20</v>
      </c>
      <c r="BK5" s="78">
        <f>BG5*BJ5%</f>
        <v>217731.40000000002</v>
      </c>
      <c r="BL5" s="78">
        <f>BI5+BK5</f>
        <v>370143.38</v>
      </c>
      <c r="BM5" s="19">
        <v>1088657</v>
      </c>
      <c r="BN5" s="44">
        <v>15</v>
      </c>
      <c r="BO5" s="78">
        <f>BM5*BN5%</f>
        <v>163298.54999999999</v>
      </c>
      <c r="BP5" s="44">
        <v>30</v>
      </c>
      <c r="BQ5" s="78">
        <f>BM5*BP5%</f>
        <v>326597.09999999998</v>
      </c>
      <c r="BR5" s="78">
        <f>BO5+BQ5</f>
        <v>489895.64999999997</v>
      </c>
      <c r="BS5" s="19">
        <v>1088657</v>
      </c>
      <c r="BT5" s="44">
        <v>16.3</v>
      </c>
      <c r="BU5" s="78">
        <f>BS5*BT5%</f>
        <v>177451.09100000001</v>
      </c>
      <c r="BV5" s="44">
        <v>30</v>
      </c>
      <c r="BW5" s="78">
        <f>BS5*BV5%</f>
        <v>326597.09999999998</v>
      </c>
      <c r="BX5" s="78">
        <f>BU5+BW5</f>
        <v>504048.19099999999</v>
      </c>
    </row>
    <row r="6" spans="1:76">
      <c r="A6" s="22">
        <v>2</v>
      </c>
      <c r="B6" s="23" t="s">
        <v>113</v>
      </c>
      <c r="C6" s="23" t="s">
        <v>114</v>
      </c>
      <c r="D6" s="24">
        <v>773046</v>
      </c>
      <c r="E6" s="25">
        <v>773046</v>
      </c>
      <c r="F6" s="26">
        <v>18.5</v>
      </c>
      <c r="G6" s="16">
        <v>143014</v>
      </c>
      <c r="H6" s="27"/>
      <c r="I6" s="17"/>
      <c r="J6" s="18">
        <f t="shared" ref="J6:J25" si="0">SUM(G6+I6)</f>
        <v>143014</v>
      </c>
      <c r="K6" s="28">
        <v>773046</v>
      </c>
      <c r="L6" s="26">
        <v>16.04</v>
      </c>
      <c r="M6" s="16">
        <f t="shared" ref="M6:M35" si="1">K6*L6%</f>
        <v>123996.57839999998</v>
      </c>
      <c r="N6" s="27"/>
      <c r="O6" s="20">
        <f t="shared" ref="O6:O25" si="2">K6*N6%</f>
        <v>0</v>
      </c>
      <c r="P6" s="21">
        <f t="shared" ref="P6:P36" si="3">SUM(M6+O6)</f>
        <v>123996.57839999998</v>
      </c>
      <c r="Q6" s="28">
        <v>773046</v>
      </c>
      <c r="R6" s="26">
        <v>18.600000000000001</v>
      </c>
      <c r="S6" s="16">
        <f t="shared" ref="S6:S21" si="4">Q6*R6%</f>
        <v>143786.55600000001</v>
      </c>
      <c r="T6" s="27"/>
      <c r="U6" s="20">
        <f t="shared" ref="U6:U36" si="5">Q6*T6%</f>
        <v>0</v>
      </c>
      <c r="V6" s="21">
        <f t="shared" ref="V6:V20" si="6">SUM(S6+U6)</f>
        <v>143786.55600000001</v>
      </c>
      <c r="W6" s="28">
        <v>773046</v>
      </c>
      <c r="X6" s="26">
        <v>16</v>
      </c>
      <c r="Y6" s="16">
        <f t="shared" ref="Y6:Y36" si="7">W6*X6%</f>
        <v>123687.36</v>
      </c>
      <c r="Z6" s="27"/>
      <c r="AA6" s="20">
        <f t="shared" ref="AA6:AA36" si="8">W6*Z6%</f>
        <v>0</v>
      </c>
      <c r="AB6" s="21">
        <f t="shared" ref="AB6:AB14" si="9">SUM(Y6+AA6)</f>
        <v>123687.36</v>
      </c>
      <c r="AC6" s="28">
        <v>773046</v>
      </c>
      <c r="AD6" s="26">
        <v>16</v>
      </c>
      <c r="AE6" s="20">
        <f t="shared" ref="AE6:AE41" si="10">AC6*AD6%</f>
        <v>123687.36</v>
      </c>
      <c r="AF6" s="27"/>
      <c r="AG6" s="20">
        <f t="shared" ref="AG6:AG41" si="11">AC6*AF6%</f>
        <v>0</v>
      </c>
      <c r="AH6" s="21">
        <f t="shared" ref="AH6:AH41" si="12">AE6+AG6</f>
        <v>123687.36</v>
      </c>
      <c r="AI6" s="28">
        <v>773046</v>
      </c>
      <c r="AJ6" s="75">
        <v>1</v>
      </c>
      <c r="AK6" s="20">
        <f t="shared" ref="AK6:AK27" si="13">AI6*AJ6%</f>
        <v>7730.46</v>
      </c>
      <c r="AL6" s="27">
        <v>15</v>
      </c>
      <c r="AM6" s="20">
        <f t="shared" ref="AM6:AM36" si="14">D6*AL6%</f>
        <v>115956.9</v>
      </c>
      <c r="AN6" s="21">
        <f t="shared" ref="AN6:AN36" si="15">AK6+AM6</f>
        <v>123687.36</v>
      </c>
      <c r="AO6" s="28">
        <v>300629</v>
      </c>
      <c r="AP6" s="75"/>
      <c r="AQ6" s="20">
        <f t="shared" ref="AQ6:AQ39" si="16">AO6*AP6%</f>
        <v>0</v>
      </c>
      <c r="AR6" s="27"/>
      <c r="AS6" s="20">
        <f t="shared" ref="AS6:AS40" si="17">AO6*AR6%</f>
        <v>0</v>
      </c>
      <c r="AT6" s="21">
        <f t="shared" ref="AT6:AT36" si="18">AQ6+AS6</f>
        <v>0</v>
      </c>
      <c r="AU6" s="28">
        <v>773046</v>
      </c>
      <c r="AV6" s="75"/>
      <c r="AW6" s="20">
        <f t="shared" ref="AW6:AW39" si="19">AU6*AV6%</f>
        <v>0</v>
      </c>
      <c r="AX6" s="27"/>
      <c r="AY6" s="20">
        <f t="shared" ref="AY6:AY39" si="20">AU6*AX6%</f>
        <v>0</v>
      </c>
      <c r="AZ6" s="21">
        <f t="shared" ref="AZ6:AZ36" si="21">AW6+AY6</f>
        <v>0</v>
      </c>
      <c r="BA6" s="28">
        <v>773046</v>
      </c>
      <c r="BB6" s="75">
        <v>14.46</v>
      </c>
      <c r="BC6" s="20">
        <f t="shared" ref="BC6:BC39" si="22">BA6*BB6%</f>
        <v>111782.4516</v>
      </c>
      <c r="BD6" s="27"/>
      <c r="BE6" s="20">
        <f t="shared" ref="BE6:BE39" si="23">BA6*BD6%</f>
        <v>0</v>
      </c>
      <c r="BF6" s="69">
        <f t="shared" ref="BF6:BF39" si="24">BC6+BE6</f>
        <v>111782.4516</v>
      </c>
      <c r="BG6" s="28">
        <v>773046</v>
      </c>
      <c r="BH6" s="44">
        <v>18.22</v>
      </c>
      <c r="BI6" s="78">
        <f t="shared" ref="BI6:BI39" si="25">BG6*BH6%</f>
        <v>140848.98120000001</v>
      </c>
      <c r="BJ6" s="44"/>
      <c r="BK6" s="78">
        <f t="shared" ref="BK6:BK39" si="26">BG6*BJ6%</f>
        <v>0</v>
      </c>
      <c r="BL6" s="78">
        <f t="shared" ref="BL6:BL40" si="27">BI6+BK6</f>
        <v>140848.98120000001</v>
      </c>
      <c r="BM6" s="28">
        <v>836096</v>
      </c>
      <c r="BN6" s="44">
        <v>17</v>
      </c>
      <c r="BO6" s="78">
        <f t="shared" ref="BO6:BO39" si="28">BM6*BN6%</f>
        <v>142136.32000000001</v>
      </c>
      <c r="BP6" s="44">
        <v>20</v>
      </c>
      <c r="BQ6" s="78">
        <f t="shared" ref="BQ6:BQ39" si="29">BM6*BP6%</f>
        <v>167219.20000000001</v>
      </c>
      <c r="BR6" s="78">
        <f t="shared" ref="BR6:BR40" si="30">BO6+BQ6</f>
        <v>309355.52000000002</v>
      </c>
      <c r="BS6" s="28">
        <v>836096</v>
      </c>
      <c r="BT6" s="44">
        <v>18.8</v>
      </c>
      <c r="BU6" s="78">
        <f t="shared" ref="BU6:BU39" si="31">BS6*BT6%</f>
        <v>157186.04800000001</v>
      </c>
      <c r="BV6" s="44">
        <v>22</v>
      </c>
      <c r="BW6" s="78">
        <f t="shared" ref="BW6:BW39" si="32">BS6*BV6%</f>
        <v>183941.12</v>
      </c>
      <c r="BX6" s="78">
        <f t="shared" ref="BX6:BX40" si="33">BU6+BW6</f>
        <v>341127.16800000001</v>
      </c>
    </row>
    <row r="7" spans="1:76">
      <c r="A7" s="11">
        <v>3</v>
      </c>
      <c r="B7" s="23" t="s">
        <v>159</v>
      </c>
      <c r="C7" s="23" t="s">
        <v>115</v>
      </c>
      <c r="D7" s="29">
        <v>836096</v>
      </c>
      <c r="E7" s="30"/>
      <c r="F7" s="26"/>
      <c r="G7" s="16"/>
      <c r="H7" s="27"/>
      <c r="I7" s="17"/>
      <c r="J7" s="18">
        <f t="shared" si="0"/>
        <v>0</v>
      </c>
      <c r="K7" s="31"/>
      <c r="L7" s="26"/>
      <c r="M7" s="16">
        <f t="shared" si="1"/>
        <v>0</v>
      </c>
      <c r="N7" s="27"/>
      <c r="O7" s="20">
        <f t="shared" si="2"/>
        <v>0</v>
      </c>
      <c r="P7" s="21">
        <f t="shared" si="3"/>
        <v>0</v>
      </c>
      <c r="Q7" s="31">
        <v>924456</v>
      </c>
      <c r="R7" s="26"/>
      <c r="S7" s="16">
        <f t="shared" si="4"/>
        <v>0</v>
      </c>
      <c r="T7" s="27"/>
      <c r="U7" s="20">
        <f t="shared" si="5"/>
        <v>0</v>
      </c>
      <c r="V7" s="21">
        <f t="shared" si="6"/>
        <v>0</v>
      </c>
      <c r="W7" s="31"/>
      <c r="X7" s="26"/>
      <c r="Y7" s="16">
        <f t="shared" si="7"/>
        <v>0</v>
      </c>
      <c r="Z7" s="27"/>
      <c r="AA7" s="20">
        <f t="shared" si="8"/>
        <v>0</v>
      </c>
      <c r="AB7" s="21">
        <f t="shared" si="9"/>
        <v>0</v>
      </c>
      <c r="AC7" s="31"/>
      <c r="AD7" s="26">
        <v>0</v>
      </c>
      <c r="AE7" s="20">
        <f t="shared" si="10"/>
        <v>0</v>
      </c>
      <c r="AF7" s="27"/>
      <c r="AG7" s="20">
        <f t="shared" si="11"/>
        <v>0</v>
      </c>
      <c r="AH7" s="21">
        <f t="shared" si="12"/>
        <v>0</v>
      </c>
      <c r="AI7" s="31">
        <v>836096</v>
      </c>
      <c r="AJ7" s="26">
        <v>15.13</v>
      </c>
      <c r="AK7" s="20">
        <f t="shared" si="13"/>
        <v>126501.32480000002</v>
      </c>
      <c r="AL7" s="27"/>
      <c r="AM7" s="20">
        <f t="shared" si="14"/>
        <v>0</v>
      </c>
      <c r="AN7" s="21">
        <f t="shared" si="15"/>
        <v>126501.32480000002</v>
      </c>
      <c r="AO7" s="31">
        <v>836096</v>
      </c>
      <c r="AP7" s="26">
        <v>14.08</v>
      </c>
      <c r="AQ7" s="20">
        <f t="shared" si="16"/>
        <v>117722.3168</v>
      </c>
      <c r="AR7" s="27">
        <v>15</v>
      </c>
      <c r="AS7" s="20">
        <f t="shared" si="17"/>
        <v>125414.39999999999</v>
      </c>
      <c r="AT7" s="21">
        <f t="shared" si="18"/>
        <v>243136.71679999999</v>
      </c>
      <c r="AU7" s="31">
        <v>836096</v>
      </c>
      <c r="AV7" s="26">
        <v>14.17</v>
      </c>
      <c r="AW7" s="20">
        <f t="shared" si="19"/>
        <v>118474.80319999999</v>
      </c>
      <c r="AX7" s="27">
        <v>15</v>
      </c>
      <c r="AY7" s="20">
        <f t="shared" si="20"/>
        <v>125414.39999999999</v>
      </c>
      <c r="AZ7" s="21">
        <f t="shared" si="21"/>
        <v>243889.20319999999</v>
      </c>
      <c r="BA7" s="31">
        <v>836096</v>
      </c>
      <c r="BB7" s="26">
        <v>10.93</v>
      </c>
      <c r="BC7" s="20">
        <f t="shared" si="22"/>
        <v>91385.292799999996</v>
      </c>
      <c r="BD7" s="27"/>
      <c r="BE7" s="20">
        <f t="shared" si="23"/>
        <v>0</v>
      </c>
      <c r="BF7" s="69">
        <f t="shared" si="24"/>
        <v>91385.292799999996</v>
      </c>
      <c r="BG7" s="31">
        <v>836096</v>
      </c>
      <c r="BH7" s="44"/>
      <c r="BI7" s="78">
        <f t="shared" si="25"/>
        <v>0</v>
      </c>
      <c r="BJ7" s="44"/>
      <c r="BK7" s="78">
        <f t="shared" si="26"/>
        <v>0</v>
      </c>
      <c r="BL7" s="78">
        <f t="shared" si="27"/>
        <v>0</v>
      </c>
      <c r="BM7" s="31">
        <v>836096</v>
      </c>
      <c r="BN7" s="44">
        <v>13.41</v>
      </c>
      <c r="BO7" s="78">
        <f t="shared" si="28"/>
        <v>112120.4736</v>
      </c>
      <c r="BP7" s="44">
        <v>16</v>
      </c>
      <c r="BQ7" s="78">
        <f t="shared" si="29"/>
        <v>133775.36000000002</v>
      </c>
      <c r="BR7" s="78">
        <f t="shared" si="30"/>
        <v>245895.83360000001</v>
      </c>
      <c r="BS7" s="31">
        <v>836096</v>
      </c>
      <c r="BT7" s="44">
        <v>18.2</v>
      </c>
      <c r="BU7" s="78">
        <f t="shared" si="31"/>
        <v>152169.47200000001</v>
      </c>
      <c r="BV7" s="44">
        <v>22</v>
      </c>
      <c r="BW7" s="78">
        <f t="shared" si="32"/>
        <v>183941.12</v>
      </c>
      <c r="BX7" s="78">
        <f t="shared" si="33"/>
        <v>336110.592</v>
      </c>
    </row>
    <row r="8" spans="1:76">
      <c r="A8" s="11">
        <v>4</v>
      </c>
      <c r="B8" s="23" t="s">
        <v>116</v>
      </c>
      <c r="C8" s="23" t="s">
        <v>114</v>
      </c>
      <c r="D8" s="24">
        <v>813215</v>
      </c>
      <c r="E8" s="25">
        <v>813215</v>
      </c>
      <c r="F8" s="26">
        <v>19.72</v>
      </c>
      <c r="G8" s="16">
        <v>160366</v>
      </c>
      <c r="H8" s="27">
        <v>30</v>
      </c>
      <c r="I8" s="17">
        <v>243964</v>
      </c>
      <c r="J8" s="18">
        <f t="shared" si="0"/>
        <v>404330</v>
      </c>
      <c r="K8" s="28">
        <v>813215</v>
      </c>
      <c r="L8" s="26">
        <v>17.11</v>
      </c>
      <c r="M8" s="16">
        <f t="shared" si="1"/>
        <v>139141.0865</v>
      </c>
      <c r="N8" s="27">
        <v>30</v>
      </c>
      <c r="O8" s="20">
        <f t="shared" si="2"/>
        <v>243964.5</v>
      </c>
      <c r="P8" s="21">
        <f t="shared" si="3"/>
        <v>383105.58649999998</v>
      </c>
      <c r="Q8" s="28">
        <v>813215</v>
      </c>
      <c r="R8" s="26">
        <v>14.7</v>
      </c>
      <c r="S8" s="16">
        <f t="shared" si="4"/>
        <v>119542.605</v>
      </c>
      <c r="T8" s="27">
        <v>0</v>
      </c>
      <c r="U8" s="20">
        <f t="shared" si="5"/>
        <v>0</v>
      </c>
      <c r="V8" s="21">
        <f t="shared" si="6"/>
        <v>119542.605</v>
      </c>
      <c r="W8" s="28">
        <v>813215</v>
      </c>
      <c r="X8" s="26">
        <v>16</v>
      </c>
      <c r="Y8" s="16">
        <f t="shared" si="7"/>
        <v>130114.40000000001</v>
      </c>
      <c r="Z8" s="27">
        <v>0</v>
      </c>
      <c r="AA8" s="20">
        <f t="shared" si="8"/>
        <v>0</v>
      </c>
      <c r="AB8" s="21">
        <f t="shared" si="9"/>
        <v>130114.40000000001</v>
      </c>
      <c r="AC8" s="28">
        <v>813215</v>
      </c>
      <c r="AD8" s="26">
        <v>16</v>
      </c>
      <c r="AE8" s="20">
        <f t="shared" si="10"/>
        <v>130114.40000000001</v>
      </c>
      <c r="AF8" s="27"/>
      <c r="AG8" s="20">
        <f t="shared" si="11"/>
        <v>0</v>
      </c>
      <c r="AH8" s="21">
        <f t="shared" si="12"/>
        <v>130114.40000000001</v>
      </c>
      <c r="AI8" s="28">
        <v>813215</v>
      </c>
      <c r="AJ8" s="26">
        <v>17.78</v>
      </c>
      <c r="AK8" s="20">
        <f t="shared" si="13"/>
        <v>144589.62700000001</v>
      </c>
      <c r="AL8" s="27"/>
      <c r="AM8" s="20">
        <f t="shared" si="14"/>
        <v>0</v>
      </c>
      <c r="AN8" s="21">
        <f t="shared" si="15"/>
        <v>144589.62700000001</v>
      </c>
      <c r="AO8" s="28">
        <v>316250</v>
      </c>
      <c r="AP8" s="26"/>
      <c r="AQ8" s="20">
        <f t="shared" si="16"/>
        <v>0</v>
      </c>
      <c r="AR8" s="27"/>
      <c r="AS8" s="20">
        <f t="shared" si="17"/>
        <v>0</v>
      </c>
      <c r="AT8" s="21">
        <f t="shared" si="18"/>
        <v>0</v>
      </c>
      <c r="AU8" s="28">
        <v>813215</v>
      </c>
      <c r="AV8" s="26"/>
      <c r="AW8" s="20">
        <f t="shared" si="19"/>
        <v>0</v>
      </c>
      <c r="AX8" s="27"/>
      <c r="AY8" s="20">
        <f t="shared" si="20"/>
        <v>0</v>
      </c>
      <c r="AZ8" s="21">
        <f t="shared" si="21"/>
        <v>0</v>
      </c>
      <c r="BA8" s="28">
        <v>813215</v>
      </c>
      <c r="BB8" s="26">
        <v>19</v>
      </c>
      <c r="BC8" s="20">
        <f t="shared" si="22"/>
        <v>154510.85</v>
      </c>
      <c r="BD8" s="27"/>
      <c r="BE8" s="20">
        <f t="shared" si="23"/>
        <v>0</v>
      </c>
      <c r="BF8" s="69">
        <f t="shared" si="24"/>
        <v>154510.85</v>
      </c>
      <c r="BG8" s="28">
        <v>813215</v>
      </c>
      <c r="BH8" s="44">
        <v>13.4</v>
      </c>
      <c r="BI8" s="78">
        <f t="shared" si="25"/>
        <v>108970.81000000001</v>
      </c>
      <c r="BJ8" s="44"/>
      <c r="BK8" s="78">
        <f t="shared" si="26"/>
        <v>0</v>
      </c>
      <c r="BL8" s="78">
        <f t="shared" si="27"/>
        <v>108970.81000000001</v>
      </c>
      <c r="BM8" s="28">
        <v>813215</v>
      </c>
      <c r="BN8" s="44">
        <v>14.94</v>
      </c>
      <c r="BO8" s="78">
        <f t="shared" si="28"/>
        <v>121494.32100000001</v>
      </c>
      <c r="BP8" s="44">
        <v>18</v>
      </c>
      <c r="BQ8" s="78">
        <f t="shared" si="29"/>
        <v>146378.69999999998</v>
      </c>
      <c r="BR8" s="78">
        <f t="shared" si="30"/>
        <v>267873.02100000001</v>
      </c>
      <c r="BS8" s="28">
        <v>813215</v>
      </c>
      <c r="BT8" s="44"/>
      <c r="BU8" s="78">
        <f t="shared" si="31"/>
        <v>0</v>
      </c>
      <c r="BV8" s="44"/>
      <c r="BW8" s="78">
        <f t="shared" si="32"/>
        <v>0</v>
      </c>
      <c r="BX8" s="78">
        <f t="shared" si="33"/>
        <v>0</v>
      </c>
    </row>
    <row r="9" spans="1:76">
      <c r="A9" s="22">
        <v>5</v>
      </c>
      <c r="B9" s="23" t="s">
        <v>117</v>
      </c>
      <c r="C9" s="23" t="s">
        <v>115</v>
      </c>
      <c r="D9" s="24">
        <v>836096</v>
      </c>
      <c r="E9" s="25">
        <v>836096</v>
      </c>
      <c r="F9" s="15">
        <v>18.72</v>
      </c>
      <c r="G9" s="16">
        <v>156517</v>
      </c>
      <c r="H9" s="27">
        <v>20</v>
      </c>
      <c r="I9" s="17">
        <v>167219</v>
      </c>
      <c r="J9" s="18">
        <f t="shared" si="0"/>
        <v>323736</v>
      </c>
      <c r="K9" s="28">
        <v>836096</v>
      </c>
      <c r="L9" s="15">
        <v>15.72</v>
      </c>
      <c r="M9" s="16">
        <f t="shared" si="1"/>
        <v>131434.29120000001</v>
      </c>
      <c r="N9" s="27"/>
      <c r="O9" s="20">
        <f t="shared" si="2"/>
        <v>0</v>
      </c>
      <c r="P9" s="21">
        <f t="shared" si="3"/>
        <v>131434.29120000001</v>
      </c>
      <c r="Q9" s="28">
        <v>836096</v>
      </c>
      <c r="R9" s="15">
        <v>14.6</v>
      </c>
      <c r="S9" s="16">
        <f t="shared" si="4"/>
        <v>122070.01599999999</v>
      </c>
      <c r="T9" s="27"/>
      <c r="U9" s="20">
        <f t="shared" si="5"/>
        <v>0</v>
      </c>
      <c r="V9" s="21">
        <f t="shared" si="6"/>
        <v>122070.01599999999</v>
      </c>
      <c r="W9" s="28">
        <v>836096</v>
      </c>
      <c r="X9" s="15">
        <v>14.3</v>
      </c>
      <c r="Y9" s="16">
        <f t="shared" si="7"/>
        <v>119561.72800000002</v>
      </c>
      <c r="Z9" s="27"/>
      <c r="AA9" s="20">
        <f t="shared" si="8"/>
        <v>0</v>
      </c>
      <c r="AB9" s="21">
        <f t="shared" si="9"/>
        <v>119561.72800000002</v>
      </c>
      <c r="AC9" s="28">
        <v>836096</v>
      </c>
      <c r="AD9" s="15">
        <v>17</v>
      </c>
      <c r="AE9" s="20">
        <f t="shared" si="10"/>
        <v>142136.32000000001</v>
      </c>
      <c r="AF9" s="27">
        <v>15</v>
      </c>
      <c r="AG9" s="20">
        <f t="shared" si="11"/>
        <v>125414.39999999999</v>
      </c>
      <c r="AH9" s="21">
        <f t="shared" si="12"/>
        <v>267550.71999999997</v>
      </c>
      <c r="AI9" s="28">
        <v>836096</v>
      </c>
      <c r="AJ9" s="15">
        <v>13.06</v>
      </c>
      <c r="AK9" s="20">
        <f t="shared" si="13"/>
        <v>109194.1376</v>
      </c>
      <c r="AL9" s="27"/>
      <c r="AM9" s="20">
        <f t="shared" si="14"/>
        <v>0</v>
      </c>
      <c r="AN9" s="21">
        <f t="shared" si="15"/>
        <v>109194.1376</v>
      </c>
      <c r="AO9" s="28">
        <v>371600</v>
      </c>
      <c r="AP9" s="15">
        <v>14.27</v>
      </c>
      <c r="AQ9" s="20">
        <f t="shared" si="16"/>
        <v>53027.32</v>
      </c>
      <c r="AR9" s="27"/>
      <c r="AS9" s="20">
        <f t="shared" si="17"/>
        <v>0</v>
      </c>
      <c r="AT9" s="21">
        <f t="shared" si="18"/>
        <v>53027.32</v>
      </c>
      <c r="AU9" s="28">
        <v>836096</v>
      </c>
      <c r="AV9" s="15"/>
      <c r="AW9" s="20">
        <f t="shared" si="19"/>
        <v>0</v>
      </c>
      <c r="AX9" s="27"/>
      <c r="AY9" s="20">
        <f t="shared" si="20"/>
        <v>0</v>
      </c>
      <c r="AZ9" s="21">
        <f t="shared" si="21"/>
        <v>0</v>
      </c>
      <c r="BA9" s="28">
        <v>836096</v>
      </c>
      <c r="BB9" s="15">
        <v>12.52</v>
      </c>
      <c r="BC9" s="20">
        <f t="shared" si="22"/>
        <v>104679.21920000001</v>
      </c>
      <c r="BD9" s="27"/>
      <c r="BE9" s="20">
        <f t="shared" si="23"/>
        <v>0</v>
      </c>
      <c r="BF9" s="69">
        <f t="shared" si="24"/>
        <v>104679.21920000001</v>
      </c>
      <c r="BG9" s="28">
        <v>836096</v>
      </c>
      <c r="BH9" s="44">
        <v>15.01</v>
      </c>
      <c r="BI9" s="78">
        <f t="shared" si="25"/>
        <v>125498.0096</v>
      </c>
      <c r="BJ9" s="44"/>
      <c r="BK9" s="78">
        <f t="shared" si="26"/>
        <v>0</v>
      </c>
      <c r="BL9" s="78">
        <f t="shared" si="27"/>
        <v>125498.0096</v>
      </c>
      <c r="BM9" s="28">
        <v>836096</v>
      </c>
      <c r="BN9" s="44">
        <v>14.44</v>
      </c>
      <c r="BO9" s="78">
        <f t="shared" si="28"/>
        <v>120732.26240000001</v>
      </c>
      <c r="BP9" s="44">
        <v>20</v>
      </c>
      <c r="BQ9" s="78">
        <f t="shared" si="29"/>
        <v>167219.20000000001</v>
      </c>
      <c r="BR9" s="78">
        <f t="shared" si="30"/>
        <v>287951.46240000002</v>
      </c>
      <c r="BS9" s="28">
        <v>836096</v>
      </c>
      <c r="BT9" s="44">
        <v>14.29</v>
      </c>
      <c r="BU9" s="78">
        <f t="shared" si="31"/>
        <v>119478.11839999999</v>
      </c>
      <c r="BV9" s="44">
        <v>20</v>
      </c>
      <c r="BW9" s="78">
        <f t="shared" si="32"/>
        <v>167219.20000000001</v>
      </c>
      <c r="BX9" s="78">
        <f t="shared" si="33"/>
        <v>286697.31839999999</v>
      </c>
    </row>
    <row r="10" spans="1:76">
      <c r="A10" s="11">
        <v>6</v>
      </c>
      <c r="B10" s="23" t="s">
        <v>118</v>
      </c>
      <c r="C10" s="23" t="s">
        <v>114</v>
      </c>
      <c r="D10" s="24">
        <v>773046</v>
      </c>
      <c r="E10" s="25">
        <v>773046</v>
      </c>
      <c r="F10" s="15">
        <v>18.399999999999999</v>
      </c>
      <c r="G10" s="16">
        <v>142240</v>
      </c>
      <c r="H10" s="32"/>
      <c r="I10" s="17"/>
      <c r="J10" s="18">
        <f t="shared" si="0"/>
        <v>142240</v>
      </c>
      <c r="K10" s="28">
        <v>773046</v>
      </c>
      <c r="L10" s="15">
        <v>13.71</v>
      </c>
      <c r="M10" s="16">
        <f t="shared" si="1"/>
        <v>105984.6066</v>
      </c>
      <c r="N10" s="32"/>
      <c r="O10" s="20">
        <f t="shared" si="2"/>
        <v>0</v>
      </c>
      <c r="P10" s="21">
        <f t="shared" si="3"/>
        <v>105984.6066</v>
      </c>
      <c r="Q10" s="28">
        <v>773046</v>
      </c>
      <c r="R10" s="15">
        <v>16.600000000000001</v>
      </c>
      <c r="S10" s="16">
        <f t="shared" si="4"/>
        <v>128325.63600000001</v>
      </c>
      <c r="T10" s="32">
        <v>15</v>
      </c>
      <c r="U10" s="20">
        <f t="shared" si="5"/>
        <v>115956.9</v>
      </c>
      <c r="V10" s="21">
        <f t="shared" si="6"/>
        <v>244282.53600000002</v>
      </c>
      <c r="W10" s="28">
        <v>773046</v>
      </c>
      <c r="X10" s="15">
        <v>11.81</v>
      </c>
      <c r="Y10" s="16">
        <f t="shared" si="7"/>
        <v>91296.732600000003</v>
      </c>
      <c r="Z10" s="32">
        <v>0</v>
      </c>
      <c r="AA10" s="20">
        <f t="shared" si="8"/>
        <v>0</v>
      </c>
      <c r="AB10" s="21">
        <f t="shared" si="9"/>
        <v>91296.732600000003</v>
      </c>
      <c r="AC10" s="28">
        <v>773046</v>
      </c>
      <c r="AD10" s="15">
        <v>17.399999999999999</v>
      </c>
      <c r="AE10" s="20">
        <f t="shared" si="10"/>
        <v>134510.00399999999</v>
      </c>
      <c r="AF10" s="32"/>
      <c r="AG10" s="20">
        <f t="shared" si="11"/>
        <v>0</v>
      </c>
      <c r="AH10" s="21">
        <f t="shared" si="12"/>
        <v>134510.00399999999</v>
      </c>
      <c r="AI10" s="28">
        <v>773046</v>
      </c>
      <c r="AJ10" s="62">
        <v>1</v>
      </c>
      <c r="AK10" s="20">
        <f t="shared" si="13"/>
        <v>7730.46</v>
      </c>
      <c r="AL10" s="32">
        <v>15</v>
      </c>
      <c r="AM10" s="20">
        <f t="shared" si="14"/>
        <v>115956.9</v>
      </c>
      <c r="AN10" s="21">
        <f t="shared" si="15"/>
        <v>123687.36</v>
      </c>
      <c r="AO10" s="28">
        <v>773046</v>
      </c>
      <c r="AP10" s="79">
        <v>16.579999999999998</v>
      </c>
      <c r="AQ10" s="20">
        <f t="shared" si="16"/>
        <v>128171.02679999998</v>
      </c>
      <c r="AR10" s="32"/>
      <c r="AS10" s="20">
        <f t="shared" si="17"/>
        <v>0</v>
      </c>
      <c r="AT10" s="21">
        <f t="shared" si="18"/>
        <v>128171.02679999998</v>
      </c>
      <c r="AU10" s="28">
        <v>773046</v>
      </c>
      <c r="AV10" s="62"/>
      <c r="AW10" s="20">
        <f t="shared" si="19"/>
        <v>0</v>
      </c>
      <c r="AX10" s="32"/>
      <c r="AY10" s="20">
        <f t="shared" si="20"/>
        <v>0</v>
      </c>
      <c r="AZ10" s="21">
        <f t="shared" si="21"/>
        <v>0</v>
      </c>
      <c r="BA10" s="28">
        <v>773046</v>
      </c>
      <c r="BB10" s="62">
        <v>13.33</v>
      </c>
      <c r="BC10" s="20">
        <f t="shared" si="22"/>
        <v>103047.0318</v>
      </c>
      <c r="BD10" s="32">
        <v>15</v>
      </c>
      <c r="BE10" s="20">
        <f t="shared" si="23"/>
        <v>115956.9</v>
      </c>
      <c r="BF10" s="69">
        <f t="shared" si="24"/>
        <v>219003.93179999999</v>
      </c>
      <c r="BG10" s="28">
        <v>773046</v>
      </c>
      <c r="BH10" s="44">
        <v>17.2</v>
      </c>
      <c r="BI10" s="78">
        <f t="shared" si="25"/>
        <v>132963.91199999998</v>
      </c>
      <c r="BJ10" s="44"/>
      <c r="BK10" s="78">
        <f t="shared" si="26"/>
        <v>0</v>
      </c>
      <c r="BL10" s="78">
        <f t="shared" si="27"/>
        <v>132963.91199999998</v>
      </c>
      <c r="BM10" s="28">
        <v>836096</v>
      </c>
      <c r="BN10" s="44">
        <v>17.5</v>
      </c>
      <c r="BO10" s="78">
        <f t="shared" si="28"/>
        <v>146316.79999999999</v>
      </c>
      <c r="BP10" s="44">
        <v>20</v>
      </c>
      <c r="BQ10" s="78">
        <f t="shared" si="29"/>
        <v>167219.20000000001</v>
      </c>
      <c r="BR10" s="78">
        <f t="shared" si="30"/>
        <v>313536</v>
      </c>
      <c r="BS10" s="28">
        <v>836096</v>
      </c>
      <c r="BT10" s="44">
        <v>17.850000000000001</v>
      </c>
      <c r="BU10" s="78">
        <f t="shared" si="31"/>
        <v>149243.13600000003</v>
      </c>
      <c r="BV10" s="44">
        <v>22</v>
      </c>
      <c r="BW10" s="78">
        <f t="shared" si="32"/>
        <v>183941.12</v>
      </c>
      <c r="BX10" s="78">
        <f t="shared" si="33"/>
        <v>333184.25600000005</v>
      </c>
    </row>
    <row r="11" spans="1:76">
      <c r="A11" s="11">
        <v>7</v>
      </c>
      <c r="B11" s="23" t="s">
        <v>119</v>
      </c>
      <c r="C11" s="23" t="s">
        <v>114</v>
      </c>
      <c r="D11" s="24">
        <v>773046</v>
      </c>
      <c r="E11" s="25">
        <v>773046</v>
      </c>
      <c r="F11" s="15">
        <v>19.66</v>
      </c>
      <c r="G11" s="16">
        <v>151981</v>
      </c>
      <c r="H11" s="27"/>
      <c r="I11" s="17"/>
      <c r="J11" s="18">
        <f t="shared" si="0"/>
        <v>151981</v>
      </c>
      <c r="K11" s="28">
        <v>773046</v>
      </c>
      <c r="L11" s="15">
        <v>17.399999999999999</v>
      </c>
      <c r="M11" s="16">
        <f t="shared" si="1"/>
        <v>134510.00399999999</v>
      </c>
      <c r="N11" s="27">
        <v>30</v>
      </c>
      <c r="O11" s="20">
        <f t="shared" si="2"/>
        <v>231913.8</v>
      </c>
      <c r="P11" s="21">
        <f t="shared" si="3"/>
        <v>366423.804</v>
      </c>
      <c r="Q11" s="28">
        <v>773046</v>
      </c>
      <c r="R11" s="15">
        <v>10.5</v>
      </c>
      <c r="S11" s="16">
        <f t="shared" si="4"/>
        <v>81169.83</v>
      </c>
      <c r="T11" s="27">
        <v>0</v>
      </c>
      <c r="U11" s="20">
        <f t="shared" si="5"/>
        <v>0</v>
      </c>
      <c r="V11" s="21">
        <f t="shared" si="6"/>
        <v>81169.83</v>
      </c>
      <c r="W11" s="28">
        <v>773046</v>
      </c>
      <c r="X11" s="15">
        <v>16.2</v>
      </c>
      <c r="Y11" s="16">
        <f t="shared" si="7"/>
        <v>125233.452</v>
      </c>
      <c r="Z11" s="27">
        <v>15</v>
      </c>
      <c r="AA11" s="20">
        <f t="shared" si="8"/>
        <v>115956.9</v>
      </c>
      <c r="AB11" s="21">
        <f t="shared" si="9"/>
        <v>241190.35200000001</v>
      </c>
      <c r="AC11" s="28">
        <v>773046</v>
      </c>
      <c r="AD11" s="15">
        <v>16.2</v>
      </c>
      <c r="AE11" s="20">
        <f t="shared" si="10"/>
        <v>125233.452</v>
      </c>
      <c r="AF11" s="27"/>
      <c r="AG11" s="20">
        <f t="shared" si="11"/>
        <v>0</v>
      </c>
      <c r="AH11" s="21">
        <f t="shared" si="12"/>
        <v>125233.452</v>
      </c>
      <c r="AI11" s="28">
        <v>773046</v>
      </c>
      <c r="AJ11" s="15">
        <v>15.06</v>
      </c>
      <c r="AK11" s="20">
        <f t="shared" si="13"/>
        <v>116420.72760000001</v>
      </c>
      <c r="AL11" s="27"/>
      <c r="AM11" s="20">
        <f t="shared" si="14"/>
        <v>0</v>
      </c>
      <c r="AN11" s="21">
        <f t="shared" si="15"/>
        <v>116420.72760000001</v>
      </c>
      <c r="AO11" s="28">
        <v>558311</v>
      </c>
      <c r="AP11" s="15">
        <v>13.47</v>
      </c>
      <c r="AQ11" s="20">
        <f t="shared" si="16"/>
        <v>75204.491700000013</v>
      </c>
      <c r="AR11" s="27"/>
      <c r="AS11" s="20">
        <f t="shared" si="17"/>
        <v>0</v>
      </c>
      <c r="AT11" s="21">
        <f t="shared" si="18"/>
        <v>75204.491700000013</v>
      </c>
      <c r="AU11" s="28">
        <v>773046</v>
      </c>
      <c r="AV11" s="15"/>
      <c r="AW11" s="20">
        <f t="shared" si="19"/>
        <v>0</v>
      </c>
      <c r="AX11" s="27"/>
      <c r="AY11" s="20">
        <f t="shared" si="20"/>
        <v>0</v>
      </c>
      <c r="AZ11" s="21">
        <f t="shared" si="21"/>
        <v>0</v>
      </c>
      <c r="BA11" s="28">
        <v>773046</v>
      </c>
      <c r="BB11" s="15">
        <v>11.74</v>
      </c>
      <c r="BC11" s="20">
        <f t="shared" si="22"/>
        <v>90755.60040000001</v>
      </c>
      <c r="BD11" s="27"/>
      <c r="BE11" s="20">
        <f t="shared" si="23"/>
        <v>0</v>
      </c>
      <c r="BF11" s="69">
        <f t="shared" si="24"/>
        <v>90755.60040000001</v>
      </c>
      <c r="BG11" s="28">
        <v>773046</v>
      </c>
      <c r="BH11" s="44">
        <v>16.62</v>
      </c>
      <c r="BI11" s="78">
        <f t="shared" si="25"/>
        <v>128480.2452</v>
      </c>
      <c r="BJ11" s="44">
        <v>20</v>
      </c>
      <c r="BK11" s="78">
        <f t="shared" si="26"/>
        <v>154609.20000000001</v>
      </c>
      <c r="BL11" s="78">
        <f t="shared" si="27"/>
        <v>283089.44520000002</v>
      </c>
      <c r="BM11" s="28">
        <v>773046</v>
      </c>
      <c r="BN11" s="44">
        <v>12.58</v>
      </c>
      <c r="BO11" s="78">
        <f t="shared" si="28"/>
        <v>97249.186799999996</v>
      </c>
      <c r="BP11" s="44">
        <v>16</v>
      </c>
      <c r="BQ11" s="78">
        <f t="shared" si="29"/>
        <v>123687.36</v>
      </c>
      <c r="BR11" s="78">
        <f t="shared" si="30"/>
        <v>220936.54680000001</v>
      </c>
      <c r="BS11" s="28">
        <v>773046</v>
      </c>
      <c r="BT11" s="44">
        <v>14.29</v>
      </c>
      <c r="BU11" s="78">
        <f t="shared" si="31"/>
        <v>110468.27340000001</v>
      </c>
      <c r="BV11" s="44">
        <v>20</v>
      </c>
      <c r="BW11" s="78">
        <f t="shared" si="32"/>
        <v>154609.20000000001</v>
      </c>
      <c r="BX11" s="78">
        <f t="shared" si="33"/>
        <v>265077.47340000002</v>
      </c>
    </row>
    <row r="12" spans="1:76">
      <c r="A12" s="22">
        <v>8</v>
      </c>
      <c r="B12" s="23" t="s">
        <v>120</v>
      </c>
      <c r="C12" s="23" t="s">
        <v>114</v>
      </c>
      <c r="D12" s="24">
        <v>853375</v>
      </c>
      <c r="E12" s="25">
        <v>853375</v>
      </c>
      <c r="F12" s="26">
        <v>17.760000000000002</v>
      </c>
      <c r="G12" s="16">
        <v>151559</v>
      </c>
      <c r="H12" s="27"/>
      <c r="I12" s="17"/>
      <c r="J12" s="18">
        <f t="shared" si="0"/>
        <v>151559</v>
      </c>
      <c r="K12" s="28">
        <v>853375</v>
      </c>
      <c r="L12" s="26">
        <v>16.690000000000001</v>
      </c>
      <c r="M12" s="16">
        <f t="shared" si="1"/>
        <v>142428.28750000001</v>
      </c>
      <c r="N12" s="27"/>
      <c r="O12" s="20">
        <f t="shared" si="2"/>
        <v>0</v>
      </c>
      <c r="P12" s="21">
        <f t="shared" si="3"/>
        <v>142428.28750000001</v>
      </c>
      <c r="Q12" s="28">
        <v>853375</v>
      </c>
      <c r="R12" s="26">
        <v>16.77</v>
      </c>
      <c r="S12" s="16">
        <f t="shared" si="4"/>
        <v>143110.98749999999</v>
      </c>
      <c r="T12" s="27">
        <v>15</v>
      </c>
      <c r="U12" s="20">
        <f t="shared" si="5"/>
        <v>128006.25</v>
      </c>
      <c r="V12" s="21">
        <f t="shared" si="6"/>
        <v>271117.23749999999</v>
      </c>
      <c r="W12" s="28">
        <v>853375</v>
      </c>
      <c r="X12" s="26">
        <v>14.63</v>
      </c>
      <c r="Y12" s="16">
        <f t="shared" si="7"/>
        <v>124848.76250000001</v>
      </c>
      <c r="Z12" s="27"/>
      <c r="AA12" s="20">
        <f t="shared" si="8"/>
        <v>0</v>
      </c>
      <c r="AB12" s="21">
        <f t="shared" si="9"/>
        <v>124848.76250000001</v>
      </c>
      <c r="AC12" s="28">
        <v>853375</v>
      </c>
      <c r="AD12" s="26">
        <v>15.17</v>
      </c>
      <c r="AE12" s="20">
        <f t="shared" si="10"/>
        <v>129456.9875</v>
      </c>
      <c r="AF12" s="27"/>
      <c r="AG12" s="20">
        <f t="shared" si="11"/>
        <v>0</v>
      </c>
      <c r="AH12" s="21">
        <f t="shared" si="12"/>
        <v>129456.9875</v>
      </c>
      <c r="AI12" s="28">
        <v>853375</v>
      </c>
      <c r="AJ12" s="26">
        <v>15.43</v>
      </c>
      <c r="AK12" s="20">
        <f t="shared" si="13"/>
        <v>131675.76249999998</v>
      </c>
      <c r="AL12" s="27"/>
      <c r="AM12" s="20">
        <f t="shared" si="14"/>
        <v>0</v>
      </c>
      <c r="AN12" s="21">
        <f t="shared" si="15"/>
        <v>131675.76249999998</v>
      </c>
      <c r="AO12" s="28">
        <v>379280</v>
      </c>
      <c r="AP12" s="26">
        <v>11.37</v>
      </c>
      <c r="AQ12" s="20">
        <f t="shared" si="16"/>
        <v>43124.135999999999</v>
      </c>
      <c r="AR12" s="27"/>
      <c r="AS12" s="20">
        <f t="shared" si="17"/>
        <v>0</v>
      </c>
      <c r="AT12" s="21">
        <f t="shared" si="18"/>
        <v>43124.135999999999</v>
      </c>
      <c r="AU12" s="28">
        <v>853375</v>
      </c>
      <c r="AV12" s="26"/>
      <c r="AW12" s="20">
        <f t="shared" si="19"/>
        <v>0</v>
      </c>
      <c r="AX12" s="27"/>
      <c r="AY12" s="20">
        <f t="shared" si="20"/>
        <v>0</v>
      </c>
      <c r="AZ12" s="21">
        <f t="shared" si="21"/>
        <v>0</v>
      </c>
      <c r="BA12" s="28">
        <v>853375</v>
      </c>
      <c r="BB12" s="26">
        <v>12.53</v>
      </c>
      <c r="BC12" s="20">
        <f t="shared" si="22"/>
        <v>106927.8875</v>
      </c>
      <c r="BD12" s="27">
        <v>10</v>
      </c>
      <c r="BE12" s="20">
        <f t="shared" si="23"/>
        <v>85337.5</v>
      </c>
      <c r="BF12" s="69">
        <f t="shared" si="24"/>
        <v>192265.38750000001</v>
      </c>
      <c r="BG12" s="28">
        <v>853375</v>
      </c>
      <c r="BH12" s="44">
        <v>13.95</v>
      </c>
      <c r="BI12" s="78">
        <f t="shared" si="25"/>
        <v>119045.81249999999</v>
      </c>
      <c r="BJ12" s="44"/>
      <c r="BK12" s="78">
        <f t="shared" si="26"/>
        <v>0</v>
      </c>
      <c r="BL12" s="78">
        <f t="shared" si="27"/>
        <v>119045.81249999999</v>
      </c>
      <c r="BM12" s="28">
        <v>853375</v>
      </c>
      <c r="BN12" s="44">
        <v>14.63</v>
      </c>
      <c r="BO12" s="78">
        <f t="shared" si="28"/>
        <v>124848.76250000001</v>
      </c>
      <c r="BP12" s="44">
        <v>18</v>
      </c>
      <c r="BQ12" s="78">
        <f t="shared" si="29"/>
        <v>153607.5</v>
      </c>
      <c r="BR12" s="78">
        <f t="shared" si="30"/>
        <v>278456.26250000001</v>
      </c>
      <c r="BS12" s="28">
        <v>853375</v>
      </c>
      <c r="BT12" s="44">
        <v>16.03</v>
      </c>
      <c r="BU12" s="78">
        <f t="shared" si="31"/>
        <v>136796.01250000001</v>
      </c>
      <c r="BV12" s="44">
        <v>22</v>
      </c>
      <c r="BW12" s="78">
        <f t="shared" si="32"/>
        <v>187742.5</v>
      </c>
      <c r="BX12" s="78">
        <f t="shared" si="33"/>
        <v>324538.51250000001</v>
      </c>
    </row>
    <row r="13" spans="1:76">
      <c r="A13" s="11">
        <v>9</v>
      </c>
      <c r="B13" s="23" t="s">
        <v>121</v>
      </c>
      <c r="C13" s="23" t="s">
        <v>114</v>
      </c>
      <c r="D13" s="24">
        <v>853375</v>
      </c>
      <c r="E13" s="25">
        <v>853375</v>
      </c>
      <c r="F13" s="15">
        <v>19.260000000000002</v>
      </c>
      <c r="G13" s="16">
        <v>164360</v>
      </c>
      <c r="H13" s="27"/>
      <c r="I13" s="17"/>
      <c r="J13" s="18">
        <f t="shared" si="0"/>
        <v>164360</v>
      </c>
      <c r="K13" s="28">
        <v>853375</v>
      </c>
      <c r="L13" s="15">
        <v>12.65</v>
      </c>
      <c r="M13" s="16">
        <f t="shared" si="1"/>
        <v>107951.9375</v>
      </c>
      <c r="N13" s="27"/>
      <c r="O13" s="20">
        <f t="shared" si="2"/>
        <v>0</v>
      </c>
      <c r="P13" s="21">
        <f t="shared" si="3"/>
        <v>107951.9375</v>
      </c>
      <c r="Q13" s="28">
        <v>853375</v>
      </c>
      <c r="R13" s="15">
        <v>11</v>
      </c>
      <c r="S13" s="16">
        <f t="shared" si="4"/>
        <v>93871.25</v>
      </c>
      <c r="T13" s="27"/>
      <c r="U13" s="20">
        <f t="shared" si="5"/>
        <v>0</v>
      </c>
      <c r="V13" s="21">
        <f t="shared" si="6"/>
        <v>93871.25</v>
      </c>
      <c r="W13" s="28">
        <v>853375</v>
      </c>
      <c r="X13" s="15">
        <v>10.56</v>
      </c>
      <c r="Y13" s="16">
        <f t="shared" si="7"/>
        <v>90116.4</v>
      </c>
      <c r="Z13" s="27"/>
      <c r="AA13" s="20">
        <f t="shared" si="8"/>
        <v>0</v>
      </c>
      <c r="AB13" s="21">
        <f t="shared" si="9"/>
        <v>90116.4</v>
      </c>
      <c r="AC13" s="28">
        <v>853375</v>
      </c>
      <c r="AD13" s="15">
        <v>12.03</v>
      </c>
      <c r="AE13" s="20">
        <f t="shared" si="10"/>
        <v>102661.0125</v>
      </c>
      <c r="AF13" s="27"/>
      <c r="AG13" s="20">
        <f t="shared" si="11"/>
        <v>0</v>
      </c>
      <c r="AH13" s="21">
        <f t="shared" si="12"/>
        <v>102661.0125</v>
      </c>
      <c r="AI13" s="28">
        <v>853375</v>
      </c>
      <c r="AJ13" s="15">
        <v>12.69</v>
      </c>
      <c r="AK13" s="20">
        <f t="shared" si="13"/>
        <v>108293.28749999999</v>
      </c>
      <c r="AL13" s="27"/>
      <c r="AM13" s="20">
        <f t="shared" si="14"/>
        <v>0</v>
      </c>
      <c r="AN13" s="21">
        <f t="shared" si="15"/>
        <v>108293.28749999999</v>
      </c>
      <c r="AO13" s="28">
        <v>853375</v>
      </c>
      <c r="AP13" s="15">
        <v>14.4</v>
      </c>
      <c r="AQ13" s="20">
        <f t="shared" si="16"/>
        <v>122886.00000000001</v>
      </c>
      <c r="AR13" s="27">
        <v>15</v>
      </c>
      <c r="AS13" s="20">
        <f t="shared" si="17"/>
        <v>128006.25</v>
      </c>
      <c r="AT13" s="21">
        <f>AQ13+AS13</f>
        <v>250892.25</v>
      </c>
      <c r="AU13" s="28">
        <v>310320</v>
      </c>
      <c r="AV13" s="15">
        <v>13.24</v>
      </c>
      <c r="AW13" s="20">
        <f t="shared" si="19"/>
        <v>41086.367999999995</v>
      </c>
      <c r="AX13" s="27"/>
      <c r="AY13" s="20">
        <f t="shared" si="20"/>
        <v>0</v>
      </c>
      <c r="AZ13" s="21">
        <f t="shared" si="21"/>
        <v>41086.367999999995</v>
      </c>
      <c r="BA13" s="28">
        <v>853375</v>
      </c>
      <c r="BB13" s="15">
        <v>11.39</v>
      </c>
      <c r="BC13" s="20">
        <f t="shared" si="22"/>
        <v>97199.412500000006</v>
      </c>
      <c r="BD13" s="27"/>
      <c r="BE13" s="20">
        <f t="shared" si="23"/>
        <v>0</v>
      </c>
      <c r="BF13" s="69">
        <f t="shared" si="24"/>
        <v>97199.412500000006</v>
      </c>
      <c r="BG13" s="28">
        <v>853375</v>
      </c>
      <c r="BH13" s="44">
        <v>13.79</v>
      </c>
      <c r="BI13" s="78">
        <f t="shared" si="25"/>
        <v>117680.41249999999</v>
      </c>
      <c r="BJ13" s="44"/>
      <c r="BK13" s="78">
        <f t="shared" si="26"/>
        <v>0</v>
      </c>
      <c r="BL13" s="78">
        <f t="shared" si="27"/>
        <v>117680.41249999999</v>
      </c>
      <c r="BM13" s="28">
        <v>853375</v>
      </c>
      <c r="BN13" s="44">
        <v>13.9</v>
      </c>
      <c r="BO13" s="78">
        <f t="shared" si="28"/>
        <v>118619.12500000001</v>
      </c>
      <c r="BP13" s="44">
        <v>16</v>
      </c>
      <c r="BQ13" s="78">
        <f t="shared" si="29"/>
        <v>136540</v>
      </c>
      <c r="BR13" s="78">
        <f t="shared" si="30"/>
        <v>255159.125</v>
      </c>
      <c r="BS13" s="28">
        <v>853375</v>
      </c>
      <c r="BT13" s="44">
        <v>14.85</v>
      </c>
      <c r="BU13" s="78">
        <f t="shared" si="31"/>
        <v>126726.1875</v>
      </c>
      <c r="BV13" s="44">
        <v>20</v>
      </c>
      <c r="BW13" s="78">
        <f t="shared" si="32"/>
        <v>170675</v>
      </c>
      <c r="BX13" s="78">
        <f t="shared" si="33"/>
        <v>297401.1875</v>
      </c>
    </row>
    <row r="14" spans="1:76">
      <c r="A14" s="11">
        <v>10</v>
      </c>
      <c r="B14" s="23" t="s">
        <v>122</v>
      </c>
      <c r="C14" s="23" t="s">
        <v>114</v>
      </c>
      <c r="D14" s="24">
        <v>813214</v>
      </c>
      <c r="E14" s="25">
        <v>813214</v>
      </c>
      <c r="F14" s="15">
        <v>19</v>
      </c>
      <c r="G14" s="16">
        <v>154511</v>
      </c>
      <c r="H14" s="27">
        <v>20</v>
      </c>
      <c r="I14" s="17">
        <v>162643</v>
      </c>
      <c r="J14" s="18">
        <f t="shared" si="0"/>
        <v>317154</v>
      </c>
      <c r="K14" s="28">
        <v>813214</v>
      </c>
      <c r="L14" s="15">
        <v>17.02</v>
      </c>
      <c r="M14" s="16">
        <f t="shared" si="1"/>
        <v>138409.02280000001</v>
      </c>
      <c r="N14" s="27"/>
      <c r="O14" s="20">
        <f t="shared" si="2"/>
        <v>0</v>
      </c>
      <c r="P14" s="21">
        <f t="shared" si="3"/>
        <v>138409.02280000001</v>
      </c>
      <c r="Q14" s="28">
        <v>813214</v>
      </c>
      <c r="R14" s="15">
        <v>11</v>
      </c>
      <c r="S14" s="16">
        <f t="shared" si="4"/>
        <v>89453.54</v>
      </c>
      <c r="T14" s="27"/>
      <c r="U14" s="20">
        <f t="shared" si="5"/>
        <v>0</v>
      </c>
      <c r="V14" s="21">
        <f t="shared" si="6"/>
        <v>89453.54</v>
      </c>
      <c r="W14" s="28">
        <v>813214</v>
      </c>
      <c r="X14" s="15">
        <v>16</v>
      </c>
      <c r="Y14" s="16">
        <f t="shared" si="7"/>
        <v>130114.24000000001</v>
      </c>
      <c r="Z14" s="27">
        <v>15</v>
      </c>
      <c r="AA14" s="20">
        <f t="shared" si="8"/>
        <v>121982.09999999999</v>
      </c>
      <c r="AB14" s="21">
        <f t="shared" si="9"/>
        <v>252096.34</v>
      </c>
      <c r="AC14" s="28">
        <v>813214</v>
      </c>
      <c r="AD14" s="15">
        <v>15</v>
      </c>
      <c r="AE14" s="20">
        <f t="shared" si="10"/>
        <v>121982.09999999999</v>
      </c>
      <c r="AF14" s="27"/>
      <c r="AG14" s="20">
        <f t="shared" si="11"/>
        <v>0</v>
      </c>
      <c r="AH14" s="21">
        <f t="shared" si="12"/>
        <v>121982.09999999999</v>
      </c>
      <c r="AI14" s="28">
        <v>813214</v>
      </c>
      <c r="AJ14" s="15">
        <v>13.06</v>
      </c>
      <c r="AK14" s="20">
        <f t="shared" si="13"/>
        <v>106205.7484</v>
      </c>
      <c r="AL14" s="27"/>
      <c r="AM14" s="20">
        <f t="shared" si="14"/>
        <v>0</v>
      </c>
      <c r="AN14" s="21">
        <f t="shared" si="15"/>
        <v>106205.7484</v>
      </c>
      <c r="AO14" s="28">
        <v>813214</v>
      </c>
      <c r="AP14" s="15">
        <v>14.44</v>
      </c>
      <c r="AQ14" s="20">
        <f t="shared" si="16"/>
        <v>117428.10159999999</v>
      </c>
      <c r="AR14" s="27"/>
      <c r="AS14" s="20">
        <f t="shared" si="17"/>
        <v>0</v>
      </c>
      <c r="AT14" s="21">
        <f t="shared" si="18"/>
        <v>117428.10159999999</v>
      </c>
      <c r="AU14" s="28">
        <v>813214</v>
      </c>
      <c r="AV14" s="15">
        <v>12.78</v>
      </c>
      <c r="AW14" s="20">
        <f t="shared" si="19"/>
        <v>103928.74919999999</v>
      </c>
      <c r="AX14" s="27"/>
      <c r="AY14" s="20">
        <f t="shared" si="20"/>
        <v>0</v>
      </c>
      <c r="AZ14" s="21">
        <f t="shared" si="21"/>
        <v>103928.74919999999</v>
      </c>
      <c r="BA14" s="28">
        <v>813214</v>
      </c>
      <c r="BB14" s="15">
        <v>13.61</v>
      </c>
      <c r="BC14" s="20">
        <f t="shared" si="22"/>
        <v>110678.42539999999</v>
      </c>
      <c r="BD14" s="27"/>
      <c r="BE14" s="20">
        <f t="shared" si="23"/>
        <v>0</v>
      </c>
      <c r="BF14" s="69">
        <f t="shared" si="24"/>
        <v>110678.42539999999</v>
      </c>
      <c r="BG14" s="28">
        <v>813214</v>
      </c>
      <c r="BH14" s="44"/>
      <c r="BI14" s="78">
        <f t="shared" si="25"/>
        <v>0</v>
      </c>
      <c r="BJ14" s="44"/>
      <c r="BK14" s="78">
        <f t="shared" si="26"/>
        <v>0</v>
      </c>
      <c r="BL14" s="78">
        <f t="shared" si="27"/>
        <v>0</v>
      </c>
      <c r="BM14" s="28">
        <v>813214</v>
      </c>
      <c r="BN14" s="44">
        <v>14.17</v>
      </c>
      <c r="BO14" s="78">
        <f t="shared" si="28"/>
        <v>115232.42379999999</v>
      </c>
      <c r="BP14" s="44">
        <v>16</v>
      </c>
      <c r="BQ14" s="78">
        <f t="shared" si="29"/>
        <v>130114.24000000001</v>
      </c>
      <c r="BR14" s="78">
        <f t="shared" si="30"/>
        <v>245346.66379999998</v>
      </c>
      <c r="BS14" s="28">
        <v>813214</v>
      </c>
      <c r="BT14" s="44">
        <v>15.05</v>
      </c>
      <c r="BU14" s="78">
        <f t="shared" si="31"/>
        <v>122388.70699999999</v>
      </c>
      <c r="BV14" s="44">
        <v>20</v>
      </c>
      <c r="BW14" s="78">
        <f t="shared" si="32"/>
        <v>162642.80000000002</v>
      </c>
      <c r="BX14" s="78">
        <f t="shared" si="33"/>
        <v>285031.50699999998</v>
      </c>
    </row>
    <row r="15" spans="1:76">
      <c r="A15" s="22">
        <v>11</v>
      </c>
      <c r="B15" s="23" t="s">
        <v>123</v>
      </c>
      <c r="C15" s="23" t="s">
        <v>114</v>
      </c>
      <c r="D15" s="29">
        <v>853375</v>
      </c>
      <c r="E15" s="30">
        <v>853375</v>
      </c>
      <c r="F15" s="15">
        <v>18.46</v>
      </c>
      <c r="G15" s="16">
        <v>157533</v>
      </c>
      <c r="H15" s="27"/>
      <c r="I15" s="17"/>
      <c r="J15" s="18">
        <f t="shared" si="0"/>
        <v>157533</v>
      </c>
      <c r="K15" s="31">
        <v>853375</v>
      </c>
      <c r="L15" s="15">
        <v>12.28</v>
      </c>
      <c r="M15" s="16">
        <f t="shared" si="1"/>
        <v>104794.45</v>
      </c>
      <c r="N15" s="27"/>
      <c r="O15" s="20">
        <f t="shared" si="2"/>
        <v>0</v>
      </c>
      <c r="P15" s="21">
        <f t="shared" si="3"/>
        <v>104794.45</v>
      </c>
      <c r="Q15" s="31">
        <v>853375</v>
      </c>
      <c r="R15" s="15">
        <v>10</v>
      </c>
      <c r="S15" s="16">
        <f t="shared" si="4"/>
        <v>85337.5</v>
      </c>
      <c r="T15" s="27"/>
      <c r="U15" s="20">
        <f t="shared" si="5"/>
        <v>0</v>
      </c>
      <c r="V15" s="21">
        <f>SUM(S15+U15)</f>
        <v>85337.5</v>
      </c>
      <c r="W15" s="31">
        <v>853375</v>
      </c>
      <c r="X15" s="15">
        <v>10.49</v>
      </c>
      <c r="Y15" s="16">
        <f t="shared" si="7"/>
        <v>89519.037500000006</v>
      </c>
      <c r="Z15" s="27"/>
      <c r="AA15" s="20">
        <f t="shared" si="8"/>
        <v>0</v>
      </c>
      <c r="AB15" s="21">
        <f>SUM(Y15+AA15)</f>
        <v>89519.037500000006</v>
      </c>
      <c r="AC15" s="31">
        <v>853375</v>
      </c>
      <c r="AD15" s="15">
        <v>11.52</v>
      </c>
      <c r="AE15" s="20">
        <f t="shared" si="10"/>
        <v>98308.800000000003</v>
      </c>
      <c r="AF15" s="27"/>
      <c r="AG15" s="20">
        <f t="shared" si="11"/>
        <v>0</v>
      </c>
      <c r="AH15" s="21">
        <f t="shared" si="12"/>
        <v>98308.800000000003</v>
      </c>
      <c r="AI15" s="31">
        <v>853375</v>
      </c>
      <c r="AJ15" s="15">
        <v>14.76</v>
      </c>
      <c r="AK15" s="20">
        <f t="shared" si="13"/>
        <v>125958.15000000001</v>
      </c>
      <c r="AL15" s="27"/>
      <c r="AM15" s="20">
        <f t="shared" si="14"/>
        <v>0</v>
      </c>
      <c r="AN15" s="21">
        <f t="shared" si="15"/>
        <v>125958.15000000001</v>
      </c>
      <c r="AO15" s="31">
        <v>853375</v>
      </c>
      <c r="AP15" s="15">
        <v>12.95</v>
      </c>
      <c r="AQ15" s="20">
        <f t="shared" si="16"/>
        <v>110512.0625</v>
      </c>
      <c r="AR15" s="27"/>
      <c r="AS15" s="20">
        <f t="shared" si="17"/>
        <v>0</v>
      </c>
      <c r="AT15" s="21">
        <f t="shared" si="18"/>
        <v>110512.0625</v>
      </c>
      <c r="AU15" s="31">
        <v>853375</v>
      </c>
      <c r="AV15" s="15"/>
      <c r="AW15" s="20">
        <f t="shared" si="19"/>
        <v>0</v>
      </c>
      <c r="AX15" s="27"/>
      <c r="AY15" s="20">
        <f t="shared" si="20"/>
        <v>0</v>
      </c>
      <c r="AZ15" s="21">
        <f t="shared" si="21"/>
        <v>0</v>
      </c>
      <c r="BA15" s="31">
        <v>853375</v>
      </c>
      <c r="BB15" s="15">
        <v>11.52</v>
      </c>
      <c r="BC15" s="20">
        <f t="shared" si="22"/>
        <v>98308.800000000003</v>
      </c>
      <c r="BD15" s="27"/>
      <c r="BE15" s="20">
        <f t="shared" si="23"/>
        <v>0</v>
      </c>
      <c r="BF15" s="69">
        <f t="shared" si="24"/>
        <v>98308.800000000003</v>
      </c>
      <c r="BG15" s="31">
        <v>853375</v>
      </c>
      <c r="BH15" s="44">
        <v>11.85</v>
      </c>
      <c r="BI15" s="78">
        <f t="shared" si="25"/>
        <v>101124.9375</v>
      </c>
      <c r="BJ15" s="44"/>
      <c r="BK15" s="78">
        <f t="shared" si="26"/>
        <v>0</v>
      </c>
      <c r="BL15" s="78">
        <f t="shared" si="27"/>
        <v>101124.9375</v>
      </c>
      <c r="BM15" s="31">
        <v>853375</v>
      </c>
      <c r="BN15" s="44">
        <v>14.99</v>
      </c>
      <c r="BO15" s="78">
        <f t="shared" si="28"/>
        <v>127920.91250000001</v>
      </c>
      <c r="BP15" s="44">
        <v>18</v>
      </c>
      <c r="BQ15" s="78">
        <f t="shared" si="29"/>
        <v>153607.5</v>
      </c>
      <c r="BR15" s="78">
        <f t="shared" si="30"/>
        <v>281528.41249999998</v>
      </c>
      <c r="BS15" s="31">
        <v>853375</v>
      </c>
      <c r="BT15" s="44">
        <v>17.23</v>
      </c>
      <c r="BU15" s="78">
        <f t="shared" si="31"/>
        <v>147036.51250000001</v>
      </c>
      <c r="BV15" s="44">
        <v>22</v>
      </c>
      <c r="BW15" s="78">
        <f t="shared" si="32"/>
        <v>187742.5</v>
      </c>
      <c r="BX15" s="78">
        <f t="shared" si="33"/>
        <v>334779.01250000001</v>
      </c>
    </row>
    <row r="16" spans="1:76">
      <c r="A16" s="11">
        <v>12</v>
      </c>
      <c r="B16" s="23" t="s">
        <v>124</v>
      </c>
      <c r="C16" s="23" t="s">
        <v>114</v>
      </c>
      <c r="D16" s="29">
        <v>773046</v>
      </c>
      <c r="E16" s="30">
        <v>773046</v>
      </c>
      <c r="F16" s="15">
        <v>17.940000000000001</v>
      </c>
      <c r="G16" s="16">
        <v>138684</v>
      </c>
      <c r="H16" s="27"/>
      <c r="I16" s="17"/>
      <c r="J16" s="18">
        <f t="shared" si="0"/>
        <v>138684</v>
      </c>
      <c r="K16" s="31">
        <v>773046</v>
      </c>
      <c r="L16" s="15">
        <v>14.07</v>
      </c>
      <c r="M16" s="16">
        <f t="shared" si="1"/>
        <v>108767.5722</v>
      </c>
      <c r="N16" s="27">
        <v>30</v>
      </c>
      <c r="O16" s="20">
        <f t="shared" si="2"/>
        <v>231913.8</v>
      </c>
      <c r="P16" s="21">
        <f t="shared" si="3"/>
        <v>340681.37219999998</v>
      </c>
      <c r="Q16" s="31">
        <v>773046</v>
      </c>
      <c r="R16" s="15">
        <v>14.2</v>
      </c>
      <c r="S16" s="16">
        <f t="shared" si="4"/>
        <v>109772.53199999999</v>
      </c>
      <c r="T16" s="27">
        <v>0</v>
      </c>
      <c r="U16" s="20">
        <f t="shared" si="5"/>
        <v>0</v>
      </c>
      <c r="V16" s="21">
        <f t="shared" si="6"/>
        <v>109772.53199999999</v>
      </c>
      <c r="W16" s="31">
        <v>773046</v>
      </c>
      <c r="X16" s="15"/>
      <c r="Y16" s="16">
        <f t="shared" si="7"/>
        <v>0</v>
      </c>
      <c r="Z16" s="27">
        <v>0</v>
      </c>
      <c r="AA16" s="20">
        <f t="shared" si="8"/>
        <v>0</v>
      </c>
      <c r="AB16" s="21">
        <f t="shared" ref="AB16:AB20" si="34">SUM(Y16+AA16)</f>
        <v>0</v>
      </c>
      <c r="AC16" s="31">
        <v>773046</v>
      </c>
      <c r="AD16" s="15">
        <v>10.87</v>
      </c>
      <c r="AE16" s="20">
        <f t="shared" si="10"/>
        <v>84030.100199999986</v>
      </c>
      <c r="AF16" s="27"/>
      <c r="AG16" s="20">
        <f t="shared" si="11"/>
        <v>0</v>
      </c>
      <c r="AH16" s="21">
        <f t="shared" si="12"/>
        <v>84030.100199999986</v>
      </c>
      <c r="AI16" s="31">
        <v>773046</v>
      </c>
      <c r="AJ16" s="15">
        <v>12.8</v>
      </c>
      <c r="AK16" s="20">
        <f t="shared" si="13"/>
        <v>98949.888000000006</v>
      </c>
      <c r="AL16" s="27"/>
      <c r="AM16" s="20">
        <f t="shared" si="14"/>
        <v>0</v>
      </c>
      <c r="AN16" s="21">
        <f t="shared" si="15"/>
        <v>98949.888000000006</v>
      </c>
      <c r="AO16" s="31">
        <v>773046</v>
      </c>
      <c r="AP16" s="15">
        <v>12.17</v>
      </c>
      <c r="AQ16" s="20">
        <f t="shared" si="16"/>
        <v>94079.698199999999</v>
      </c>
      <c r="AR16" s="27"/>
      <c r="AS16" s="20">
        <f t="shared" si="17"/>
        <v>0</v>
      </c>
      <c r="AT16" s="21">
        <f t="shared" si="18"/>
        <v>94079.698199999999</v>
      </c>
      <c r="AU16" s="31">
        <v>773046</v>
      </c>
      <c r="AV16" s="15">
        <v>14.14</v>
      </c>
      <c r="AW16" s="20">
        <f t="shared" si="19"/>
        <v>109308.7044</v>
      </c>
      <c r="AX16" s="27">
        <v>15</v>
      </c>
      <c r="AY16" s="20">
        <f t="shared" si="20"/>
        <v>115956.9</v>
      </c>
      <c r="AZ16" s="21">
        <f t="shared" si="21"/>
        <v>225265.60440000001</v>
      </c>
      <c r="BA16" s="31">
        <v>773046</v>
      </c>
      <c r="BB16" s="15">
        <v>12.36</v>
      </c>
      <c r="BC16" s="20">
        <f t="shared" si="22"/>
        <v>95548.485599999985</v>
      </c>
      <c r="BD16" s="27"/>
      <c r="BE16" s="20">
        <f t="shared" si="23"/>
        <v>0</v>
      </c>
      <c r="BF16" s="69">
        <f t="shared" si="24"/>
        <v>95548.485599999985</v>
      </c>
      <c r="BG16" s="31">
        <v>773046</v>
      </c>
      <c r="BH16" s="44">
        <v>13.58</v>
      </c>
      <c r="BI16" s="78">
        <f t="shared" si="25"/>
        <v>104979.6468</v>
      </c>
      <c r="BJ16" s="44"/>
      <c r="BK16" s="78">
        <f t="shared" si="26"/>
        <v>0</v>
      </c>
      <c r="BL16" s="78">
        <f t="shared" si="27"/>
        <v>104979.6468</v>
      </c>
      <c r="BM16" s="31">
        <v>773046</v>
      </c>
      <c r="BN16" s="44">
        <v>12.25</v>
      </c>
      <c r="BO16" s="78">
        <f t="shared" si="28"/>
        <v>94698.134999999995</v>
      </c>
      <c r="BP16" s="44">
        <v>16</v>
      </c>
      <c r="BQ16" s="78">
        <f t="shared" si="29"/>
        <v>123687.36</v>
      </c>
      <c r="BR16" s="78">
        <f t="shared" si="30"/>
        <v>218385.495</v>
      </c>
      <c r="BS16" s="31">
        <v>773046</v>
      </c>
      <c r="BT16" s="44">
        <v>16.47</v>
      </c>
      <c r="BU16" s="78">
        <f t="shared" si="31"/>
        <v>127320.67619999999</v>
      </c>
      <c r="BV16" s="44">
        <v>22</v>
      </c>
      <c r="BW16" s="78">
        <f t="shared" si="32"/>
        <v>170070.12</v>
      </c>
      <c r="BX16" s="78">
        <f t="shared" si="33"/>
        <v>297390.79619999998</v>
      </c>
    </row>
    <row r="17" spans="1:76">
      <c r="A17" s="11">
        <v>13</v>
      </c>
      <c r="B17" s="23" t="s">
        <v>192</v>
      </c>
      <c r="C17" s="23" t="s">
        <v>114</v>
      </c>
      <c r="D17" s="29"/>
      <c r="E17" s="30"/>
      <c r="F17" s="15"/>
      <c r="G17" s="16"/>
      <c r="H17" s="27"/>
      <c r="I17" s="17"/>
      <c r="J17" s="18">
        <f t="shared" si="0"/>
        <v>0</v>
      </c>
      <c r="K17" s="31"/>
      <c r="L17" s="15"/>
      <c r="M17" s="16">
        <f t="shared" si="1"/>
        <v>0</v>
      </c>
      <c r="N17" s="27"/>
      <c r="O17" s="20">
        <f t="shared" si="2"/>
        <v>0</v>
      </c>
      <c r="P17" s="21">
        <f t="shared" si="3"/>
        <v>0</v>
      </c>
      <c r="Q17" s="31"/>
      <c r="R17" s="15"/>
      <c r="S17" s="16">
        <f t="shared" si="4"/>
        <v>0</v>
      </c>
      <c r="T17" s="27"/>
      <c r="U17" s="20">
        <f t="shared" si="5"/>
        <v>0</v>
      </c>
      <c r="V17" s="21">
        <f t="shared" si="6"/>
        <v>0</v>
      </c>
      <c r="W17" s="31"/>
      <c r="X17" s="15"/>
      <c r="Y17" s="16">
        <f t="shared" si="7"/>
        <v>0</v>
      </c>
      <c r="Z17" s="27"/>
      <c r="AA17" s="20">
        <f t="shared" si="8"/>
        <v>0</v>
      </c>
      <c r="AB17" s="21">
        <f t="shared" si="34"/>
        <v>0</v>
      </c>
      <c r="AC17" s="31"/>
      <c r="AD17" s="15">
        <v>0</v>
      </c>
      <c r="AE17" s="20">
        <f t="shared" si="10"/>
        <v>0</v>
      </c>
      <c r="AF17" s="27"/>
      <c r="AG17" s="20">
        <f t="shared" si="11"/>
        <v>0</v>
      </c>
      <c r="AH17" s="21">
        <f t="shared" si="12"/>
        <v>0</v>
      </c>
      <c r="AI17" s="31"/>
      <c r="AJ17" s="15"/>
      <c r="AK17" s="20">
        <f t="shared" si="13"/>
        <v>0</v>
      </c>
      <c r="AL17" s="27"/>
      <c r="AM17" s="20">
        <f t="shared" si="14"/>
        <v>0</v>
      </c>
      <c r="AN17" s="21">
        <f t="shared" si="15"/>
        <v>0</v>
      </c>
      <c r="AO17" s="31"/>
      <c r="AP17" s="15"/>
      <c r="AQ17" s="20">
        <f t="shared" si="16"/>
        <v>0</v>
      </c>
      <c r="AR17" s="27"/>
      <c r="AS17" s="20">
        <f t="shared" si="17"/>
        <v>0</v>
      </c>
      <c r="AT17" s="21">
        <f t="shared" si="18"/>
        <v>0</v>
      </c>
      <c r="AU17" s="31"/>
      <c r="AV17" s="15"/>
      <c r="AW17" s="20">
        <f t="shared" si="19"/>
        <v>0</v>
      </c>
      <c r="AX17" s="27"/>
      <c r="AY17" s="20">
        <f t="shared" si="20"/>
        <v>0</v>
      </c>
      <c r="AZ17" s="21">
        <f t="shared" si="21"/>
        <v>0</v>
      </c>
      <c r="BA17" s="31"/>
      <c r="BB17" s="15"/>
      <c r="BC17" s="20">
        <f t="shared" si="22"/>
        <v>0</v>
      </c>
      <c r="BD17" s="27"/>
      <c r="BE17" s="20">
        <f t="shared" si="23"/>
        <v>0</v>
      </c>
      <c r="BF17" s="69">
        <f t="shared" si="24"/>
        <v>0</v>
      </c>
      <c r="BG17" s="31">
        <v>773046</v>
      </c>
      <c r="BH17" s="44">
        <v>11.05</v>
      </c>
      <c r="BI17" s="78">
        <f t="shared" si="25"/>
        <v>85421.582999999999</v>
      </c>
      <c r="BJ17" s="44"/>
      <c r="BK17" s="78">
        <f t="shared" si="26"/>
        <v>0</v>
      </c>
      <c r="BL17" s="78">
        <f t="shared" si="27"/>
        <v>85421.582999999999</v>
      </c>
      <c r="BM17" s="31">
        <v>773046</v>
      </c>
      <c r="BN17" s="44">
        <v>14.09</v>
      </c>
      <c r="BO17" s="78">
        <f t="shared" si="28"/>
        <v>108922.1814</v>
      </c>
      <c r="BP17" s="44">
        <v>20</v>
      </c>
      <c r="BQ17" s="78">
        <f t="shared" si="29"/>
        <v>154609.20000000001</v>
      </c>
      <c r="BR17" s="78">
        <f t="shared" si="30"/>
        <v>263531.38140000001</v>
      </c>
      <c r="BS17" s="31">
        <v>773046</v>
      </c>
      <c r="BT17" s="44">
        <v>13.98</v>
      </c>
      <c r="BU17" s="78">
        <f t="shared" si="31"/>
        <v>108071.83080000001</v>
      </c>
      <c r="BV17" s="44">
        <v>20</v>
      </c>
      <c r="BW17" s="78">
        <f t="shared" si="32"/>
        <v>154609.20000000001</v>
      </c>
      <c r="BX17" s="78">
        <f t="shared" si="33"/>
        <v>262681.03080000001</v>
      </c>
    </row>
    <row r="18" spans="1:76">
      <c r="A18" s="22">
        <v>14</v>
      </c>
      <c r="B18" s="23" t="s">
        <v>126</v>
      </c>
      <c r="C18" s="23" t="s">
        <v>114</v>
      </c>
      <c r="D18" s="29">
        <v>773046</v>
      </c>
      <c r="E18" s="30">
        <v>773046</v>
      </c>
      <c r="F18" s="15">
        <v>18.600000000000001</v>
      </c>
      <c r="G18" s="16">
        <v>143787</v>
      </c>
      <c r="H18" s="27"/>
      <c r="I18" s="17"/>
      <c r="J18" s="18">
        <f t="shared" si="0"/>
        <v>143787</v>
      </c>
      <c r="K18" s="31">
        <v>773046</v>
      </c>
      <c r="L18" s="15">
        <v>16.04</v>
      </c>
      <c r="M18" s="16">
        <f t="shared" si="1"/>
        <v>123996.57839999998</v>
      </c>
      <c r="N18" s="27"/>
      <c r="O18" s="20">
        <f t="shared" si="2"/>
        <v>0</v>
      </c>
      <c r="P18" s="21">
        <f t="shared" si="3"/>
        <v>123996.57839999998</v>
      </c>
      <c r="Q18" s="31">
        <v>773046</v>
      </c>
      <c r="R18" s="15">
        <v>15.5</v>
      </c>
      <c r="S18" s="16">
        <f t="shared" si="4"/>
        <v>119822.13</v>
      </c>
      <c r="T18" s="27"/>
      <c r="U18" s="20">
        <f t="shared" si="5"/>
        <v>0</v>
      </c>
      <c r="V18" s="21">
        <f t="shared" si="6"/>
        <v>119822.13</v>
      </c>
      <c r="W18" s="31">
        <v>773046</v>
      </c>
      <c r="X18" s="15">
        <v>13.7</v>
      </c>
      <c r="Y18" s="16">
        <f t="shared" si="7"/>
        <v>105907.30199999998</v>
      </c>
      <c r="Z18" s="27">
        <v>15</v>
      </c>
      <c r="AA18" s="20">
        <f t="shared" si="8"/>
        <v>115956.9</v>
      </c>
      <c r="AB18" s="21">
        <f t="shared" si="34"/>
        <v>221864.20199999999</v>
      </c>
      <c r="AC18" s="31">
        <v>773046</v>
      </c>
      <c r="AD18" s="15">
        <v>15</v>
      </c>
      <c r="AE18" s="20">
        <f t="shared" si="10"/>
        <v>115956.9</v>
      </c>
      <c r="AF18" s="27"/>
      <c r="AG18" s="20">
        <f t="shared" si="11"/>
        <v>0</v>
      </c>
      <c r="AH18" s="21">
        <f t="shared" si="12"/>
        <v>115956.9</v>
      </c>
      <c r="AI18" s="31">
        <v>773046</v>
      </c>
      <c r="AJ18" s="15">
        <v>19.559999999999999</v>
      </c>
      <c r="AK18" s="20">
        <f t="shared" si="13"/>
        <v>151207.79759999999</v>
      </c>
      <c r="AL18" s="27"/>
      <c r="AM18" s="20">
        <f t="shared" si="14"/>
        <v>0</v>
      </c>
      <c r="AN18" s="21">
        <f t="shared" si="15"/>
        <v>151207.79759999999</v>
      </c>
      <c r="AO18" s="31">
        <v>558311</v>
      </c>
      <c r="AP18" s="15"/>
      <c r="AQ18" s="20">
        <f t="shared" si="16"/>
        <v>0</v>
      </c>
      <c r="AR18" s="27">
        <v>15</v>
      </c>
      <c r="AS18" s="20">
        <f t="shared" si="17"/>
        <v>83746.649999999994</v>
      </c>
      <c r="AT18" s="21">
        <f t="shared" si="18"/>
        <v>83746.649999999994</v>
      </c>
      <c r="AU18" s="31">
        <v>773046</v>
      </c>
      <c r="AV18" s="15"/>
      <c r="AW18" s="20">
        <f t="shared" si="19"/>
        <v>0</v>
      </c>
      <c r="AX18" s="27"/>
      <c r="AY18" s="20">
        <f t="shared" si="20"/>
        <v>0</v>
      </c>
      <c r="AZ18" s="21">
        <f t="shared" si="21"/>
        <v>0</v>
      </c>
      <c r="BA18" s="31">
        <v>773046</v>
      </c>
      <c r="BB18" s="15">
        <v>19.559999999999999</v>
      </c>
      <c r="BC18" s="20">
        <f t="shared" si="22"/>
        <v>151207.79759999999</v>
      </c>
      <c r="BD18" s="27"/>
      <c r="BE18" s="20">
        <f t="shared" si="23"/>
        <v>0</v>
      </c>
      <c r="BF18" s="69">
        <f t="shared" si="24"/>
        <v>151207.79759999999</v>
      </c>
      <c r="BG18" s="31">
        <v>773046</v>
      </c>
      <c r="BH18" s="44">
        <v>20</v>
      </c>
      <c r="BI18" s="78">
        <f t="shared" si="25"/>
        <v>154609.20000000001</v>
      </c>
      <c r="BJ18" s="44">
        <v>20</v>
      </c>
      <c r="BK18" s="78">
        <f t="shared" si="26"/>
        <v>154609.20000000001</v>
      </c>
      <c r="BL18" s="78">
        <f t="shared" si="27"/>
        <v>309218.40000000002</v>
      </c>
      <c r="BM18" s="31">
        <v>773046</v>
      </c>
      <c r="BN18" s="44">
        <v>18.22</v>
      </c>
      <c r="BO18" s="78">
        <f t="shared" si="28"/>
        <v>140848.98120000001</v>
      </c>
      <c r="BP18" s="44">
        <v>20</v>
      </c>
      <c r="BQ18" s="78">
        <f t="shared" si="29"/>
        <v>154609.20000000001</v>
      </c>
      <c r="BR18" s="78">
        <f t="shared" si="30"/>
        <v>295458.18119999999</v>
      </c>
      <c r="BS18" s="31">
        <v>773046</v>
      </c>
      <c r="BT18" s="44">
        <v>19.11</v>
      </c>
      <c r="BU18" s="78">
        <f t="shared" si="31"/>
        <v>147729.0906</v>
      </c>
      <c r="BV18" s="44">
        <v>22</v>
      </c>
      <c r="BW18" s="78">
        <f t="shared" si="32"/>
        <v>170070.12</v>
      </c>
      <c r="BX18" s="78">
        <f t="shared" si="33"/>
        <v>317799.21059999999</v>
      </c>
    </row>
    <row r="19" spans="1:76">
      <c r="A19" s="11">
        <v>15</v>
      </c>
      <c r="B19" s="23" t="s">
        <v>127</v>
      </c>
      <c r="C19" s="23" t="s">
        <v>114</v>
      </c>
      <c r="D19" s="29">
        <v>731527</v>
      </c>
      <c r="E19" s="30">
        <v>731527</v>
      </c>
      <c r="F19" s="15">
        <v>17.920000000000002</v>
      </c>
      <c r="G19" s="16">
        <v>131090</v>
      </c>
      <c r="H19" s="27"/>
      <c r="I19" s="17"/>
      <c r="J19" s="18">
        <f t="shared" si="0"/>
        <v>131090</v>
      </c>
      <c r="K19" s="31">
        <v>731527</v>
      </c>
      <c r="L19" s="15">
        <v>13.06</v>
      </c>
      <c r="M19" s="16">
        <f t="shared" si="1"/>
        <v>95537.426200000002</v>
      </c>
      <c r="N19" s="27"/>
      <c r="O19" s="20">
        <f t="shared" si="2"/>
        <v>0</v>
      </c>
      <c r="P19" s="21">
        <f t="shared" si="3"/>
        <v>95537.426200000002</v>
      </c>
      <c r="Q19" s="31">
        <v>731527</v>
      </c>
      <c r="R19" s="15">
        <v>16.2</v>
      </c>
      <c r="S19" s="16">
        <f t="shared" si="4"/>
        <v>118507.37400000001</v>
      </c>
      <c r="T19" s="27">
        <v>15</v>
      </c>
      <c r="U19" s="20">
        <f t="shared" si="5"/>
        <v>109729.05</v>
      </c>
      <c r="V19" s="21">
        <f t="shared" si="6"/>
        <v>228236.424</v>
      </c>
      <c r="W19" s="31">
        <v>731527</v>
      </c>
      <c r="X19" s="15">
        <v>14.51</v>
      </c>
      <c r="Y19" s="16">
        <f t="shared" si="7"/>
        <v>106144.5677</v>
      </c>
      <c r="Z19" s="27"/>
      <c r="AA19" s="20">
        <f t="shared" si="8"/>
        <v>0</v>
      </c>
      <c r="AB19" s="21">
        <f t="shared" si="34"/>
        <v>106144.5677</v>
      </c>
      <c r="AC19" s="31">
        <v>731527</v>
      </c>
      <c r="AD19" s="15">
        <v>14.17</v>
      </c>
      <c r="AE19" s="20">
        <f t="shared" si="10"/>
        <v>103657.3759</v>
      </c>
      <c r="AF19" s="27"/>
      <c r="AG19" s="20">
        <f t="shared" si="11"/>
        <v>0</v>
      </c>
      <c r="AH19" s="21">
        <f t="shared" si="12"/>
        <v>103657.3759</v>
      </c>
      <c r="AI19" s="31">
        <v>731527</v>
      </c>
      <c r="AJ19" s="15">
        <v>15</v>
      </c>
      <c r="AK19" s="20">
        <f t="shared" si="13"/>
        <v>109729.05</v>
      </c>
      <c r="AL19" s="27"/>
      <c r="AM19" s="20">
        <f t="shared" si="14"/>
        <v>0</v>
      </c>
      <c r="AN19" s="21">
        <f t="shared" si="15"/>
        <v>109729.05</v>
      </c>
      <c r="AO19" s="31">
        <v>731527</v>
      </c>
      <c r="AP19" s="15">
        <v>17.98</v>
      </c>
      <c r="AQ19" s="20">
        <f t="shared" si="16"/>
        <v>131528.5546</v>
      </c>
      <c r="AR19" s="27"/>
      <c r="AS19" s="20">
        <f t="shared" si="17"/>
        <v>0</v>
      </c>
      <c r="AT19" s="21">
        <f t="shared" si="18"/>
        <v>131528.5546</v>
      </c>
      <c r="AU19" s="31">
        <v>232757</v>
      </c>
      <c r="AV19" s="15">
        <v>10.87</v>
      </c>
      <c r="AW19" s="20">
        <f t="shared" si="19"/>
        <v>25300.685899999997</v>
      </c>
      <c r="AX19" s="27"/>
      <c r="AY19" s="20">
        <f t="shared" si="20"/>
        <v>0</v>
      </c>
      <c r="AZ19" s="21">
        <f t="shared" si="21"/>
        <v>25300.685899999997</v>
      </c>
      <c r="BA19" s="31">
        <v>731527</v>
      </c>
      <c r="BB19" s="15">
        <v>15.48</v>
      </c>
      <c r="BC19" s="20">
        <f t="shared" si="22"/>
        <v>113240.3796</v>
      </c>
      <c r="BD19" s="27"/>
      <c r="BE19" s="20">
        <f t="shared" si="23"/>
        <v>0</v>
      </c>
      <c r="BF19" s="69">
        <f t="shared" si="24"/>
        <v>113240.3796</v>
      </c>
      <c r="BG19" s="31">
        <v>731527</v>
      </c>
      <c r="BH19" s="44">
        <v>14.37</v>
      </c>
      <c r="BI19" s="78">
        <f t="shared" si="25"/>
        <v>105120.4299</v>
      </c>
      <c r="BJ19" s="44"/>
      <c r="BK19" s="78">
        <f t="shared" si="26"/>
        <v>0</v>
      </c>
      <c r="BL19" s="78">
        <f t="shared" si="27"/>
        <v>105120.4299</v>
      </c>
      <c r="BM19" s="31">
        <v>731527</v>
      </c>
      <c r="BN19" s="44">
        <v>16.86</v>
      </c>
      <c r="BO19" s="78">
        <f t="shared" si="28"/>
        <v>123335.4522</v>
      </c>
      <c r="BP19" s="44">
        <v>20</v>
      </c>
      <c r="BQ19" s="78">
        <f t="shared" si="29"/>
        <v>146305.4</v>
      </c>
      <c r="BR19" s="78">
        <f t="shared" si="30"/>
        <v>269640.85219999996</v>
      </c>
      <c r="BS19" s="31">
        <v>731527</v>
      </c>
      <c r="BT19" s="44">
        <v>16</v>
      </c>
      <c r="BU19" s="78">
        <f t="shared" si="31"/>
        <v>117044.32</v>
      </c>
      <c r="BV19" s="44">
        <v>22</v>
      </c>
      <c r="BW19" s="78">
        <f t="shared" si="32"/>
        <v>160935.94</v>
      </c>
      <c r="BX19" s="78">
        <f t="shared" si="33"/>
        <v>277980.26</v>
      </c>
    </row>
    <row r="20" spans="1:76">
      <c r="A20" s="11">
        <v>16</v>
      </c>
      <c r="B20" s="23" t="s">
        <v>128</v>
      </c>
      <c r="C20" s="23" t="s">
        <v>114</v>
      </c>
      <c r="D20" s="29">
        <v>731527</v>
      </c>
      <c r="E20" s="30">
        <v>731527</v>
      </c>
      <c r="F20" s="15">
        <v>19.34</v>
      </c>
      <c r="G20" s="16">
        <v>141477</v>
      </c>
      <c r="H20" s="27">
        <v>20</v>
      </c>
      <c r="I20" s="17">
        <v>146306</v>
      </c>
      <c r="J20" s="18">
        <f t="shared" si="0"/>
        <v>287783</v>
      </c>
      <c r="K20" s="31">
        <v>731527</v>
      </c>
      <c r="L20" s="15">
        <v>16.04</v>
      </c>
      <c r="M20" s="16">
        <f t="shared" si="1"/>
        <v>117336.93079999999</v>
      </c>
      <c r="N20" s="27"/>
      <c r="O20" s="20">
        <f t="shared" si="2"/>
        <v>0</v>
      </c>
      <c r="P20" s="21">
        <f t="shared" si="3"/>
        <v>117336.93079999999</v>
      </c>
      <c r="Q20" s="31">
        <v>731527</v>
      </c>
      <c r="R20" s="15">
        <v>12.8</v>
      </c>
      <c r="S20" s="16">
        <f t="shared" si="4"/>
        <v>93635.456000000006</v>
      </c>
      <c r="T20" s="27"/>
      <c r="U20" s="20">
        <f t="shared" si="5"/>
        <v>0</v>
      </c>
      <c r="V20" s="21">
        <f t="shared" si="6"/>
        <v>93635.456000000006</v>
      </c>
      <c r="W20" s="31">
        <v>731527</v>
      </c>
      <c r="X20" s="15">
        <v>12.35</v>
      </c>
      <c r="Y20" s="16">
        <f t="shared" si="7"/>
        <v>90343.584499999997</v>
      </c>
      <c r="Z20" s="27"/>
      <c r="AA20" s="20">
        <f t="shared" si="8"/>
        <v>0</v>
      </c>
      <c r="AB20" s="21">
        <f t="shared" si="34"/>
        <v>90343.584499999997</v>
      </c>
      <c r="AC20" s="31">
        <v>731527</v>
      </c>
      <c r="AD20" s="15">
        <v>14.17</v>
      </c>
      <c r="AE20" s="20">
        <f t="shared" si="10"/>
        <v>103657.3759</v>
      </c>
      <c r="AF20" s="27">
        <v>15</v>
      </c>
      <c r="AG20" s="20">
        <f t="shared" si="11"/>
        <v>109729.05</v>
      </c>
      <c r="AH20" s="21">
        <f t="shared" si="12"/>
        <v>213386.4259</v>
      </c>
      <c r="AI20" s="31">
        <v>731527</v>
      </c>
      <c r="AJ20" s="15">
        <v>14.86</v>
      </c>
      <c r="AK20" s="20">
        <f t="shared" si="13"/>
        <v>108704.91219999999</v>
      </c>
      <c r="AL20" s="27"/>
      <c r="AM20" s="20">
        <f t="shared" si="14"/>
        <v>0</v>
      </c>
      <c r="AN20" s="21">
        <f t="shared" si="15"/>
        <v>108704.91219999999</v>
      </c>
      <c r="AO20" s="31">
        <v>731527</v>
      </c>
      <c r="AP20" s="15">
        <v>14.17</v>
      </c>
      <c r="AQ20" s="20">
        <f t="shared" si="16"/>
        <v>103657.3759</v>
      </c>
      <c r="AR20" s="27"/>
      <c r="AS20" s="20">
        <f t="shared" si="17"/>
        <v>0</v>
      </c>
      <c r="AT20" s="21">
        <f t="shared" si="18"/>
        <v>103657.3759</v>
      </c>
      <c r="AU20" s="31">
        <v>731527</v>
      </c>
      <c r="AV20" s="15"/>
      <c r="AW20" s="20">
        <f t="shared" si="19"/>
        <v>0</v>
      </c>
      <c r="AX20" s="27"/>
      <c r="AY20" s="20">
        <f t="shared" si="20"/>
        <v>0</v>
      </c>
      <c r="AZ20" s="21">
        <f t="shared" si="21"/>
        <v>0</v>
      </c>
      <c r="BA20" s="31">
        <v>731527</v>
      </c>
      <c r="BB20" s="15">
        <v>11.59</v>
      </c>
      <c r="BC20" s="20">
        <f t="shared" si="22"/>
        <v>84783.979300000006</v>
      </c>
      <c r="BD20" s="27"/>
      <c r="BE20" s="20">
        <f t="shared" si="23"/>
        <v>0</v>
      </c>
      <c r="BF20" s="69">
        <f t="shared" si="24"/>
        <v>84783.979300000006</v>
      </c>
      <c r="BG20" s="31">
        <v>731527</v>
      </c>
      <c r="BH20" s="44">
        <v>13.33</v>
      </c>
      <c r="BI20" s="78">
        <f t="shared" si="25"/>
        <v>97512.549100000004</v>
      </c>
      <c r="BJ20" s="44">
        <v>20</v>
      </c>
      <c r="BK20" s="78">
        <f t="shared" si="26"/>
        <v>146305.4</v>
      </c>
      <c r="BL20" s="78">
        <f t="shared" si="27"/>
        <v>243817.9491</v>
      </c>
      <c r="BM20" s="31">
        <v>731527</v>
      </c>
      <c r="BN20" s="44">
        <v>14.86</v>
      </c>
      <c r="BO20" s="78">
        <f t="shared" si="28"/>
        <v>108704.91219999999</v>
      </c>
      <c r="BP20" s="44">
        <v>18</v>
      </c>
      <c r="BQ20" s="78">
        <f t="shared" si="29"/>
        <v>131674.85999999999</v>
      </c>
      <c r="BR20" s="78">
        <f t="shared" si="30"/>
        <v>240379.77219999998</v>
      </c>
      <c r="BS20" s="31">
        <v>731527</v>
      </c>
      <c r="BT20" s="44">
        <v>14.63</v>
      </c>
      <c r="BU20" s="78">
        <f t="shared" si="31"/>
        <v>107022.40010000001</v>
      </c>
      <c r="BV20" s="44">
        <v>20</v>
      </c>
      <c r="BW20" s="78">
        <f t="shared" si="32"/>
        <v>146305.4</v>
      </c>
      <c r="BX20" s="78">
        <f t="shared" si="33"/>
        <v>253327.80009999999</v>
      </c>
    </row>
    <row r="21" spans="1:76">
      <c r="A21" s="22">
        <v>17</v>
      </c>
      <c r="B21" s="23" t="s">
        <v>129</v>
      </c>
      <c r="C21" s="23" t="s">
        <v>114</v>
      </c>
      <c r="D21" s="29">
        <v>731527</v>
      </c>
      <c r="E21" s="30">
        <v>731527</v>
      </c>
      <c r="F21" s="15">
        <v>18.940000000000001</v>
      </c>
      <c r="G21" s="16">
        <v>138551</v>
      </c>
      <c r="H21" s="27"/>
      <c r="I21" s="17"/>
      <c r="J21" s="18">
        <f>SUM(G21+I21)</f>
        <v>138551</v>
      </c>
      <c r="K21" s="31">
        <v>731527</v>
      </c>
      <c r="L21" s="15">
        <v>8.9</v>
      </c>
      <c r="M21" s="16">
        <v>0</v>
      </c>
      <c r="N21" s="27"/>
      <c r="O21" s="20">
        <f t="shared" si="2"/>
        <v>0</v>
      </c>
      <c r="P21" s="21">
        <f>SUM(M21+O21)</f>
        <v>0</v>
      </c>
      <c r="Q21" s="31">
        <v>731527</v>
      </c>
      <c r="R21" s="15">
        <v>12.9</v>
      </c>
      <c r="S21" s="16">
        <f t="shared" si="4"/>
        <v>94366.983000000007</v>
      </c>
      <c r="T21" s="27"/>
      <c r="U21" s="20">
        <f t="shared" si="5"/>
        <v>0</v>
      </c>
      <c r="V21" s="21">
        <f>SUM(S21+U21)</f>
        <v>94366.983000000007</v>
      </c>
      <c r="W21" s="31">
        <v>731527</v>
      </c>
      <c r="X21" s="15">
        <v>10.07</v>
      </c>
      <c r="Y21" s="16">
        <f t="shared" si="7"/>
        <v>73664.768899999995</v>
      </c>
      <c r="Z21" s="27"/>
      <c r="AA21" s="20">
        <f t="shared" si="8"/>
        <v>0</v>
      </c>
      <c r="AB21" s="21">
        <f>SUM(Y21+AA21)</f>
        <v>73664.768899999995</v>
      </c>
      <c r="AC21" s="31">
        <v>731527</v>
      </c>
      <c r="AD21" s="15">
        <v>12.38</v>
      </c>
      <c r="AE21" s="20">
        <f t="shared" si="10"/>
        <v>90563.042600000001</v>
      </c>
      <c r="AF21" s="27">
        <v>15</v>
      </c>
      <c r="AG21" s="20">
        <f t="shared" si="11"/>
        <v>109729.05</v>
      </c>
      <c r="AH21" s="21">
        <f t="shared" si="12"/>
        <v>200292.0926</v>
      </c>
      <c r="AI21" s="31">
        <v>731527</v>
      </c>
      <c r="AJ21" s="15">
        <v>14.39</v>
      </c>
      <c r="AK21" s="20">
        <f t="shared" si="13"/>
        <v>105266.7353</v>
      </c>
      <c r="AL21" s="27"/>
      <c r="AM21" s="20">
        <f t="shared" si="14"/>
        <v>0</v>
      </c>
      <c r="AN21" s="21">
        <f t="shared" si="15"/>
        <v>105266.7353</v>
      </c>
      <c r="AO21" s="31">
        <v>731527</v>
      </c>
      <c r="AP21" s="15"/>
      <c r="AQ21" s="20">
        <f t="shared" si="16"/>
        <v>0</v>
      </c>
      <c r="AR21" s="27"/>
      <c r="AS21" s="20">
        <f t="shared" si="17"/>
        <v>0</v>
      </c>
      <c r="AT21" s="21">
        <f t="shared" si="18"/>
        <v>0</v>
      </c>
      <c r="AU21" s="31">
        <v>731527</v>
      </c>
      <c r="AV21" s="15"/>
      <c r="AW21" s="20">
        <f t="shared" si="19"/>
        <v>0</v>
      </c>
      <c r="AX21" s="27"/>
      <c r="AY21" s="20">
        <f t="shared" si="20"/>
        <v>0</v>
      </c>
      <c r="AZ21" s="21">
        <f t="shared" si="21"/>
        <v>0</v>
      </c>
      <c r="BA21" s="31">
        <v>731527</v>
      </c>
      <c r="BB21" s="15">
        <v>11.39</v>
      </c>
      <c r="BC21" s="20">
        <f t="shared" si="22"/>
        <v>83320.925300000003</v>
      </c>
      <c r="BD21" s="27"/>
      <c r="BE21" s="20">
        <f t="shared" si="23"/>
        <v>0</v>
      </c>
      <c r="BF21" s="69">
        <f t="shared" si="24"/>
        <v>83320.925300000003</v>
      </c>
      <c r="BG21" s="31">
        <v>731527</v>
      </c>
      <c r="BH21" s="44">
        <v>11</v>
      </c>
      <c r="BI21" s="78">
        <f t="shared" si="25"/>
        <v>80467.97</v>
      </c>
      <c r="BJ21" s="44"/>
      <c r="BK21" s="78">
        <f t="shared" si="26"/>
        <v>0</v>
      </c>
      <c r="BL21" s="78">
        <f t="shared" si="27"/>
        <v>80467.97</v>
      </c>
      <c r="BM21" s="31">
        <v>731527</v>
      </c>
      <c r="BN21" s="44"/>
      <c r="BO21" s="78">
        <f t="shared" si="28"/>
        <v>0</v>
      </c>
      <c r="BP21" s="44"/>
      <c r="BQ21" s="78">
        <f t="shared" si="29"/>
        <v>0</v>
      </c>
      <c r="BR21" s="78">
        <f t="shared" si="30"/>
        <v>0</v>
      </c>
      <c r="BS21" s="31">
        <v>731527</v>
      </c>
      <c r="BT21" s="44">
        <v>15.35</v>
      </c>
      <c r="BU21" s="78">
        <f t="shared" si="31"/>
        <v>112289.39449999999</v>
      </c>
      <c r="BV21" s="44">
        <v>20</v>
      </c>
      <c r="BW21" s="78">
        <f t="shared" si="32"/>
        <v>146305.4</v>
      </c>
      <c r="BX21" s="78">
        <f t="shared" si="33"/>
        <v>258594.79449999999</v>
      </c>
    </row>
    <row r="22" spans="1:76">
      <c r="A22" s="11">
        <v>18</v>
      </c>
      <c r="B22" s="23" t="s">
        <v>130</v>
      </c>
      <c r="C22" s="23" t="s">
        <v>114</v>
      </c>
      <c r="D22" s="29">
        <v>690018</v>
      </c>
      <c r="E22" s="30">
        <v>690018</v>
      </c>
      <c r="F22" s="15">
        <v>19.2</v>
      </c>
      <c r="G22" s="16">
        <v>132483</v>
      </c>
      <c r="H22" s="27"/>
      <c r="I22" s="17"/>
      <c r="J22" s="18">
        <f t="shared" si="0"/>
        <v>132483</v>
      </c>
      <c r="K22" s="31">
        <v>690018</v>
      </c>
      <c r="L22" s="15">
        <v>13.83</v>
      </c>
      <c r="M22" s="16">
        <f t="shared" si="1"/>
        <v>95429.489400000006</v>
      </c>
      <c r="N22" s="27"/>
      <c r="O22" s="20">
        <f t="shared" si="2"/>
        <v>0</v>
      </c>
      <c r="P22" s="21">
        <f t="shared" si="3"/>
        <v>95429.489400000006</v>
      </c>
      <c r="Q22" s="31">
        <v>690018</v>
      </c>
      <c r="R22" s="15">
        <v>12.1</v>
      </c>
      <c r="S22" s="16">
        <f t="shared" ref="S22:S33" si="35">Q22*R22%</f>
        <v>83492.178</v>
      </c>
      <c r="T22" s="27"/>
      <c r="U22" s="20">
        <f t="shared" si="5"/>
        <v>0</v>
      </c>
      <c r="V22" s="21">
        <f t="shared" ref="V22:V33" si="36">SUM(S22+U22)</f>
        <v>83492.178</v>
      </c>
      <c r="W22" s="31">
        <v>690018</v>
      </c>
      <c r="X22" s="15">
        <v>10.07</v>
      </c>
      <c r="Y22" s="16">
        <f t="shared" si="7"/>
        <v>69484.812600000005</v>
      </c>
      <c r="Z22" s="27"/>
      <c r="AA22" s="20">
        <f t="shared" si="8"/>
        <v>0</v>
      </c>
      <c r="AB22" s="21">
        <f t="shared" ref="AB22:AB29" si="37">SUM(Y22+AA22)</f>
        <v>69484.812600000005</v>
      </c>
      <c r="AC22" s="31">
        <v>690018</v>
      </c>
      <c r="AD22" s="15">
        <v>13.56</v>
      </c>
      <c r="AE22" s="20">
        <f t="shared" si="10"/>
        <v>93566.440799999997</v>
      </c>
      <c r="AF22" s="27"/>
      <c r="AG22" s="20">
        <f t="shared" si="11"/>
        <v>0</v>
      </c>
      <c r="AH22" s="21">
        <f t="shared" si="12"/>
        <v>93566.440799999997</v>
      </c>
      <c r="AI22" s="31">
        <v>690018</v>
      </c>
      <c r="AJ22" s="15">
        <v>14.88</v>
      </c>
      <c r="AK22" s="20">
        <f t="shared" si="13"/>
        <v>102674.6784</v>
      </c>
      <c r="AL22" s="27"/>
      <c r="AM22" s="20">
        <f t="shared" si="14"/>
        <v>0</v>
      </c>
      <c r="AN22" s="21">
        <f t="shared" si="15"/>
        <v>102674.6784</v>
      </c>
      <c r="AO22" s="31">
        <v>690018</v>
      </c>
      <c r="AP22" s="15">
        <v>13.54</v>
      </c>
      <c r="AQ22" s="20">
        <f t="shared" si="16"/>
        <v>93428.4372</v>
      </c>
      <c r="AR22" s="27"/>
      <c r="AS22" s="20">
        <f t="shared" si="17"/>
        <v>0</v>
      </c>
      <c r="AT22" s="21">
        <f t="shared" si="18"/>
        <v>93428.4372</v>
      </c>
      <c r="AU22" s="31">
        <v>156820</v>
      </c>
      <c r="AV22" s="15">
        <v>11.6</v>
      </c>
      <c r="AW22" s="20">
        <f t="shared" si="19"/>
        <v>18191.12</v>
      </c>
      <c r="AX22" s="27"/>
      <c r="AY22" s="20">
        <f t="shared" si="20"/>
        <v>0</v>
      </c>
      <c r="AZ22" s="21">
        <f t="shared" si="21"/>
        <v>18191.12</v>
      </c>
      <c r="BA22" s="31">
        <v>690018</v>
      </c>
      <c r="BB22" s="15">
        <v>10</v>
      </c>
      <c r="BC22" s="20">
        <f t="shared" si="22"/>
        <v>69001.8</v>
      </c>
      <c r="BD22" s="27"/>
      <c r="BE22" s="20">
        <f t="shared" si="23"/>
        <v>0</v>
      </c>
      <c r="BF22" s="69">
        <f t="shared" si="24"/>
        <v>69001.8</v>
      </c>
      <c r="BG22" s="31">
        <v>690018</v>
      </c>
      <c r="BH22" s="44">
        <v>11.39</v>
      </c>
      <c r="BI22" s="78">
        <f t="shared" si="25"/>
        <v>78593.050199999998</v>
      </c>
      <c r="BJ22" s="44"/>
      <c r="BK22" s="78">
        <f t="shared" si="26"/>
        <v>0</v>
      </c>
      <c r="BL22" s="78">
        <f t="shared" si="27"/>
        <v>78593.050199999998</v>
      </c>
      <c r="BM22" s="31">
        <v>690018</v>
      </c>
      <c r="BN22" s="44">
        <v>15.21</v>
      </c>
      <c r="BO22" s="78">
        <f t="shared" si="28"/>
        <v>104951.7378</v>
      </c>
      <c r="BP22" s="44">
        <v>18</v>
      </c>
      <c r="BQ22" s="78">
        <f t="shared" si="29"/>
        <v>124203.23999999999</v>
      </c>
      <c r="BR22" s="78">
        <f t="shared" si="30"/>
        <v>229154.97779999999</v>
      </c>
      <c r="BS22" s="31">
        <v>690018</v>
      </c>
      <c r="BT22" s="44">
        <v>17.23</v>
      </c>
      <c r="BU22" s="78">
        <f t="shared" si="31"/>
        <v>118890.1014</v>
      </c>
      <c r="BV22" s="44">
        <v>22</v>
      </c>
      <c r="BW22" s="78">
        <f t="shared" si="32"/>
        <v>151803.96</v>
      </c>
      <c r="BX22" s="78">
        <f t="shared" si="33"/>
        <v>270694.06140000001</v>
      </c>
    </row>
    <row r="23" spans="1:76">
      <c r="A23" s="11">
        <v>19</v>
      </c>
      <c r="B23" s="23" t="s">
        <v>131</v>
      </c>
      <c r="C23" s="23" t="s">
        <v>114</v>
      </c>
      <c r="D23" s="29">
        <v>813215</v>
      </c>
      <c r="E23" s="30">
        <v>813215</v>
      </c>
      <c r="F23" s="15">
        <v>19</v>
      </c>
      <c r="G23" s="16">
        <v>154511</v>
      </c>
      <c r="H23" s="27"/>
      <c r="I23" s="17"/>
      <c r="J23" s="18">
        <f t="shared" si="0"/>
        <v>154511</v>
      </c>
      <c r="K23" s="31">
        <v>813215</v>
      </c>
      <c r="L23" s="15">
        <v>12.16</v>
      </c>
      <c r="M23" s="16">
        <f t="shared" si="1"/>
        <v>98886.944000000003</v>
      </c>
      <c r="N23" s="27"/>
      <c r="O23" s="20">
        <f t="shared" si="2"/>
        <v>0</v>
      </c>
      <c r="P23" s="21">
        <f t="shared" si="3"/>
        <v>98886.944000000003</v>
      </c>
      <c r="Q23" s="31">
        <v>813215</v>
      </c>
      <c r="R23" s="15">
        <v>10</v>
      </c>
      <c r="S23" s="16">
        <f t="shared" si="35"/>
        <v>81321.5</v>
      </c>
      <c r="T23" s="27"/>
      <c r="U23" s="20">
        <f t="shared" si="5"/>
        <v>0</v>
      </c>
      <c r="V23" s="21">
        <f t="shared" si="36"/>
        <v>81321.5</v>
      </c>
      <c r="W23" s="31">
        <v>813215</v>
      </c>
      <c r="X23" s="15">
        <v>11.23</v>
      </c>
      <c r="Y23" s="16">
        <f t="shared" si="7"/>
        <v>91324.044500000004</v>
      </c>
      <c r="Z23" s="27"/>
      <c r="AA23" s="20">
        <f t="shared" si="8"/>
        <v>0</v>
      </c>
      <c r="AB23" s="21">
        <f t="shared" si="37"/>
        <v>91324.044500000004</v>
      </c>
      <c r="AC23" s="31">
        <v>813215</v>
      </c>
      <c r="AD23" s="15">
        <v>11.52</v>
      </c>
      <c r="AE23" s="20">
        <f t="shared" si="10"/>
        <v>93682.368000000002</v>
      </c>
      <c r="AF23" s="27"/>
      <c r="AG23" s="20">
        <f t="shared" si="11"/>
        <v>0</v>
      </c>
      <c r="AH23" s="21">
        <f t="shared" si="12"/>
        <v>93682.368000000002</v>
      </c>
      <c r="AI23" s="31">
        <v>813215</v>
      </c>
      <c r="AJ23" s="15">
        <v>14.8</v>
      </c>
      <c r="AK23" s="20">
        <f t="shared" si="13"/>
        <v>120355.82000000002</v>
      </c>
      <c r="AL23" s="27">
        <v>15</v>
      </c>
      <c r="AM23" s="20">
        <f t="shared" si="14"/>
        <v>121982.25</v>
      </c>
      <c r="AN23" s="21">
        <f t="shared" si="15"/>
        <v>242338.07</v>
      </c>
      <c r="AO23" s="31">
        <v>813215</v>
      </c>
      <c r="AP23" s="15">
        <v>14.32</v>
      </c>
      <c r="AQ23" s="20">
        <f t="shared" si="16"/>
        <v>116452.38799999999</v>
      </c>
      <c r="AR23" s="27"/>
      <c r="AS23" s="20">
        <f t="shared" si="17"/>
        <v>0</v>
      </c>
      <c r="AT23" s="21">
        <f t="shared" si="18"/>
        <v>116452.38799999999</v>
      </c>
      <c r="AU23" s="31">
        <v>813215</v>
      </c>
      <c r="AV23" s="15"/>
      <c r="AW23" s="20">
        <f t="shared" si="19"/>
        <v>0</v>
      </c>
      <c r="AX23" s="27"/>
      <c r="AY23" s="20">
        <f t="shared" si="20"/>
        <v>0</v>
      </c>
      <c r="AZ23" s="21">
        <f t="shared" si="21"/>
        <v>0</v>
      </c>
      <c r="BA23" s="31">
        <v>813215</v>
      </c>
      <c r="BB23" s="15">
        <v>11.01</v>
      </c>
      <c r="BC23" s="20">
        <f t="shared" si="22"/>
        <v>89534.9715</v>
      </c>
      <c r="BD23" s="27"/>
      <c r="BE23" s="20">
        <f t="shared" si="23"/>
        <v>0</v>
      </c>
      <c r="BF23" s="69">
        <f t="shared" si="24"/>
        <v>89534.9715</v>
      </c>
      <c r="BG23" s="31">
        <v>813215</v>
      </c>
      <c r="BH23" s="44">
        <v>12.88</v>
      </c>
      <c r="BI23" s="78">
        <f t="shared" si="25"/>
        <v>104742.092</v>
      </c>
      <c r="BJ23" s="44"/>
      <c r="BK23" s="78">
        <f t="shared" si="26"/>
        <v>0</v>
      </c>
      <c r="BL23" s="78">
        <f t="shared" si="27"/>
        <v>104742.092</v>
      </c>
      <c r="BM23" s="31">
        <v>813215</v>
      </c>
      <c r="BN23" s="44">
        <v>15.21</v>
      </c>
      <c r="BO23" s="78">
        <f t="shared" si="28"/>
        <v>123690.00150000001</v>
      </c>
      <c r="BP23" s="44">
        <v>18</v>
      </c>
      <c r="BQ23" s="78">
        <f t="shared" si="29"/>
        <v>146378.69999999998</v>
      </c>
      <c r="BR23" s="78">
        <f t="shared" si="30"/>
        <v>270068.70149999997</v>
      </c>
      <c r="BS23" s="31">
        <v>813215</v>
      </c>
      <c r="BT23" s="44">
        <v>14.94</v>
      </c>
      <c r="BU23" s="78">
        <f t="shared" si="31"/>
        <v>121494.32100000001</v>
      </c>
      <c r="BV23" s="44">
        <v>20</v>
      </c>
      <c r="BW23" s="78">
        <f t="shared" si="32"/>
        <v>162643</v>
      </c>
      <c r="BX23" s="78">
        <f t="shared" si="33"/>
        <v>284137.321</v>
      </c>
    </row>
    <row r="24" spans="1:76">
      <c r="A24" s="22">
        <v>20</v>
      </c>
      <c r="B24" s="23" t="s">
        <v>154</v>
      </c>
      <c r="C24" s="23" t="s">
        <v>114</v>
      </c>
      <c r="D24" s="29">
        <v>731527</v>
      </c>
      <c r="E24" s="30"/>
      <c r="F24" s="15"/>
      <c r="G24" s="16"/>
      <c r="H24" s="27"/>
      <c r="I24" s="17"/>
      <c r="J24" s="18"/>
      <c r="K24" s="31"/>
      <c r="L24" s="15"/>
      <c r="M24" s="16"/>
      <c r="N24" s="27"/>
      <c r="O24" s="20"/>
      <c r="P24" s="21"/>
      <c r="Q24" s="31"/>
      <c r="R24" s="15"/>
      <c r="S24" s="16"/>
      <c r="T24" s="27"/>
      <c r="U24" s="20"/>
      <c r="V24" s="21"/>
      <c r="W24" s="31">
        <v>731527</v>
      </c>
      <c r="X24" s="15">
        <v>11.85</v>
      </c>
      <c r="Y24" s="16">
        <f t="shared" si="7"/>
        <v>86685.949500000002</v>
      </c>
      <c r="Z24" s="27"/>
      <c r="AA24" s="20">
        <f t="shared" si="8"/>
        <v>0</v>
      </c>
      <c r="AB24" s="21">
        <f t="shared" si="37"/>
        <v>86685.949500000002</v>
      </c>
      <c r="AC24" s="31">
        <v>731527</v>
      </c>
      <c r="AD24" s="15">
        <v>14.6</v>
      </c>
      <c r="AE24" s="20">
        <f t="shared" si="10"/>
        <v>106802.942</v>
      </c>
      <c r="AF24" s="27"/>
      <c r="AG24" s="20">
        <f t="shared" si="11"/>
        <v>0</v>
      </c>
      <c r="AH24" s="21">
        <f t="shared" si="12"/>
        <v>106802.942</v>
      </c>
      <c r="AI24" s="31">
        <v>731527</v>
      </c>
      <c r="AJ24" s="15">
        <v>14.03</v>
      </c>
      <c r="AK24" s="20">
        <f t="shared" si="13"/>
        <v>102633.23809999999</v>
      </c>
      <c r="AL24" s="27"/>
      <c r="AM24" s="20">
        <f t="shared" si="14"/>
        <v>0</v>
      </c>
      <c r="AN24" s="21">
        <f t="shared" si="15"/>
        <v>102633.23809999999</v>
      </c>
      <c r="AO24" s="31">
        <v>731527</v>
      </c>
      <c r="AP24" s="15">
        <v>16.670000000000002</v>
      </c>
      <c r="AQ24" s="20">
        <f t="shared" si="16"/>
        <v>121945.55090000002</v>
      </c>
      <c r="AR24" s="27"/>
      <c r="AS24" s="20">
        <f t="shared" si="17"/>
        <v>0</v>
      </c>
      <c r="AT24" s="21">
        <f t="shared" si="18"/>
        <v>121945.55090000002</v>
      </c>
      <c r="AU24" s="31">
        <v>731527</v>
      </c>
      <c r="AV24" s="15">
        <v>13.17</v>
      </c>
      <c r="AW24" s="20">
        <f t="shared" si="19"/>
        <v>96342.10590000001</v>
      </c>
      <c r="AX24" s="27">
        <v>15</v>
      </c>
      <c r="AY24" s="20">
        <f t="shared" si="20"/>
        <v>109729.05</v>
      </c>
      <c r="AZ24" s="21">
        <f t="shared" si="21"/>
        <v>206071.15590000001</v>
      </c>
      <c r="BA24" s="31">
        <v>731527</v>
      </c>
      <c r="BB24" s="15">
        <v>13.97</v>
      </c>
      <c r="BC24" s="20">
        <f t="shared" si="22"/>
        <v>102194.32190000001</v>
      </c>
      <c r="BD24" s="27">
        <v>10</v>
      </c>
      <c r="BE24" s="20">
        <f t="shared" si="23"/>
        <v>73152.7</v>
      </c>
      <c r="BF24" s="69">
        <f t="shared" si="24"/>
        <v>175347.02189999999</v>
      </c>
      <c r="BG24" s="31">
        <v>731527</v>
      </c>
      <c r="BH24" s="44"/>
      <c r="BI24" s="78">
        <f t="shared" si="25"/>
        <v>0</v>
      </c>
      <c r="BJ24" s="44"/>
      <c r="BK24" s="78">
        <f t="shared" si="26"/>
        <v>0</v>
      </c>
      <c r="BL24" s="78">
        <f t="shared" si="27"/>
        <v>0</v>
      </c>
      <c r="BM24" s="31">
        <v>731527</v>
      </c>
      <c r="BN24" s="44">
        <v>13.33</v>
      </c>
      <c r="BO24" s="78">
        <f t="shared" si="28"/>
        <v>97512.549100000004</v>
      </c>
      <c r="BP24" s="44">
        <v>16</v>
      </c>
      <c r="BQ24" s="78">
        <f t="shared" si="29"/>
        <v>117044.32</v>
      </c>
      <c r="BR24" s="78">
        <f t="shared" si="30"/>
        <v>214556.86910000001</v>
      </c>
      <c r="BS24" s="31">
        <v>731527</v>
      </c>
      <c r="BT24" s="44">
        <v>16.07</v>
      </c>
      <c r="BU24" s="78">
        <f t="shared" si="31"/>
        <v>117556.38890000001</v>
      </c>
      <c r="BV24" s="44">
        <v>22</v>
      </c>
      <c r="BW24" s="78">
        <f t="shared" si="32"/>
        <v>160935.94</v>
      </c>
      <c r="BX24" s="78">
        <f t="shared" si="33"/>
        <v>278492.32890000002</v>
      </c>
    </row>
    <row r="25" spans="1:76">
      <c r="A25" s="11">
        <v>21</v>
      </c>
      <c r="B25" s="23" t="s">
        <v>132</v>
      </c>
      <c r="C25" s="23" t="s">
        <v>114</v>
      </c>
      <c r="D25" s="29">
        <v>690018</v>
      </c>
      <c r="E25" s="30">
        <v>690018</v>
      </c>
      <c r="F25" s="15">
        <v>17.86</v>
      </c>
      <c r="G25" s="16">
        <v>123237</v>
      </c>
      <c r="H25" s="27">
        <v>20</v>
      </c>
      <c r="I25" s="17">
        <v>138004</v>
      </c>
      <c r="J25" s="18">
        <f t="shared" si="0"/>
        <v>261241</v>
      </c>
      <c r="K25" s="31">
        <v>690018</v>
      </c>
      <c r="L25" s="15">
        <v>13.58</v>
      </c>
      <c r="M25" s="16">
        <f t="shared" si="1"/>
        <v>93704.444400000008</v>
      </c>
      <c r="N25" s="27"/>
      <c r="O25" s="17">
        <f t="shared" si="2"/>
        <v>0</v>
      </c>
      <c r="P25" s="21">
        <f t="shared" si="3"/>
        <v>93704.444400000008</v>
      </c>
      <c r="Q25" s="31">
        <v>690018</v>
      </c>
      <c r="R25" s="15">
        <v>0</v>
      </c>
      <c r="S25" s="16">
        <f t="shared" si="35"/>
        <v>0</v>
      </c>
      <c r="T25" s="27"/>
      <c r="U25" s="17">
        <f t="shared" si="5"/>
        <v>0</v>
      </c>
      <c r="V25" s="21">
        <f t="shared" si="36"/>
        <v>0</v>
      </c>
      <c r="W25" s="31">
        <v>690018</v>
      </c>
      <c r="X25" s="15"/>
      <c r="Y25" s="16">
        <f t="shared" si="7"/>
        <v>0</v>
      </c>
      <c r="Z25" s="27"/>
      <c r="AA25" s="17">
        <f t="shared" si="8"/>
        <v>0</v>
      </c>
      <c r="AB25" s="21">
        <f t="shared" si="37"/>
        <v>0</v>
      </c>
      <c r="AC25" s="31">
        <v>690018</v>
      </c>
      <c r="AD25" s="15"/>
      <c r="AE25" s="20">
        <f t="shared" si="10"/>
        <v>0</v>
      </c>
      <c r="AF25" s="27"/>
      <c r="AG25" s="20">
        <f t="shared" si="11"/>
        <v>0</v>
      </c>
      <c r="AH25" s="21">
        <f t="shared" si="12"/>
        <v>0</v>
      </c>
      <c r="AI25" s="31">
        <v>690018</v>
      </c>
      <c r="AJ25" s="15"/>
      <c r="AK25" s="20">
        <f t="shared" si="13"/>
        <v>0</v>
      </c>
      <c r="AL25" s="27"/>
      <c r="AM25" s="20">
        <f t="shared" si="14"/>
        <v>0</v>
      </c>
      <c r="AN25" s="21">
        <f t="shared" si="15"/>
        <v>0</v>
      </c>
      <c r="AO25" s="31">
        <v>0</v>
      </c>
      <c r="AP25" s="15"/>
      <c r="AQ25" s="20">
        <f t="shared" si="16"/>
        <v>0</v>
      </c>
      <c r="AR25" s="27"/>
      <c r="AS25" s="20">
        <f t="shared" si="17"/>
        <v>0</v>
      </c>
      <c r="AT25" s="21">
        <f t="shared" si="18"/>
        <v>0</v>
      </c>
      <c r="AU25" s="31">
        <v>690018</v>
      </c>
      <c r="AV25" s="15"/>
      <c r="AW25" s="20">
        <f t="shared" si="19"/>
        <v>0</v>
      </c>
      <c r="AX25" s="27"/>
      <c r="AY25" s="20">
        <f t="shared" si="20"/>
        <v>0</v>
      </c>
      <c r="AZ25" s="21">
        <f t="shared" si="21"/>
        <v>0</v>
      </c>
      <c r="BA25" s="31">
        <v>690018</v>
      </c>
      <c r="BB25" s="15"/>
      <c r="BC25" s="20">
        <f t="shared" si="22"/>
        <v>0</v>
      </c>
      <c r="BD25" s="27"/>
      <c r="BE25" s="20">
        <f t="shared" si="23"/>
        <v>0</v>
      </c>
      <c r="BF25" s="69">
        <f t="shared" si="24"/>
        <v>0</v>
      </c>
      <c r="BG25" s="31">
        <v>690018</v>
      </c>
      <c r="BH25" s="44"/>
      <c r="BI25" s="78">
        <f t="shared" si="25"/>
        <v>0</v>
      </c>
      <c r="BJ25" s="44"/>
      <c r="BK25" s="78">
        <f t="shared" si="26"/>
        <v>0</v>
      </c>
      <c r="BL25" s="78">
        <f t="shared" si="27"/>
        <v>0</v>
      </c>
      <c r="BM25" s="31">
        <v>690018</v>
      </c>
      <c r="BN25" s="44"/>
      <c r="BO25" s="78">
        <f t="shared" si="28"/>
        <v>0</v>
      </c>
      <c r="BP25" s="44"/>
      <c r="BQ25" s="78">
        <f t="shared" si="29"/>
        <v>0</v>
      </c>
      <c r="BR25" s="78">
        <f t="shared" si="30"/>
        <v>0</v>
      </c>
      <c r="BS25" s="31">
        <v>690018</v>
      </c>
      <c r="BT25" s="44"/>
      <c r="BU25" s="78">
        <f t="shared" si="31"/>
        <v>0</v>
      </c>
      <c r="BV25" s="44"/>
      <c r="BW25" s="78">
        <f t="shared" si="32"/>
        <v>0</v>
      </c>
      <c r="BX25" s="78">
        <f t="shared" si="33"/>
        <v>0</v>
      </c>
    </row>
    <row r="26" spans="1:76">
      <c r="A26" s="11">
        <v>22</v>
      </c>
      <c r="B26" s="23" t="s">
        <v>133</v>
      </c>
      <c r="C26" s="23" t="s">
        <v>134</v>
      </c>
      <c r="D26" s="33">
        <v>625965</v>
      </c>
      <c r="E26" s="34"/>
      <c r="F26" s="35"/>
      <c r="G26" s="35"/>
      <c r="H26" s="35"/>
      <c r="I26" s="35"/>
      <c r="J26" s="36"/>
      <c r="K26" s="31"/>
      <c r="L26" s="15"/>
      <c r="M26" s="16"/>
      <c r="N26" s="27"/>
      <c r="O26" s="32"/>
      <c r="P26" s="37"/>
      <c r="Q26" s="31">
        <v>625965</v>
      </c>
      <c r="R26" s="15">
        <v>30</v>
      </c>
      <c r="S26" s="16">
        <f t="shared" si="35"/>
        <v>187789.5</v>
      </c>
      <c r="T26" s="27"/>
      <c r="U26" s="32">
        <f t="shared" si="5"/>
        <v>0</v>
      </c>
      <c r="V26" s="37">
        <f t="shared" si="36"/>
        <v>187789.5</v>
      </c>
      <c r="W26" s="31">
        <v>625965</v>
      </c>
      <c r="X26" s="15"/>
      <c r="Y26" s="16">
        <f t="shared" si="7"/>
        <v>0</v>
      </c>
      <c r="Z26" s="27"/>
      <c r="AA26" s="32">
        <f t="shared" si="8"/>
        <v>0</v>
      </c>
      <c r="AB26" s="37">
        <f t="shared" si="37"/>
        <v>0</v>
      </c>
      <c r="AC26" s="31">
        <v>625965</v>
      </c>
      <c r="AD26" s="15"/>
      <c r="AE26" s="20">
        <f t="shared" si="10"/>
        <v>0</v>
      </c>
      <c r="AF26" s="27"/>
      <c r="AG26" s="20">
        <f t="shared" si="11"/>
        <v>0</v>
      </c>
      <c r="AH26" s="21">
        <f t="shared" si="12"/>
        <v>0</v>
      </c>
      <c r="AI26" s="74">
        <v>625965</v>
      </c>
      <c r="AJ26" s="15"/>
      <c r="AK26" s="20">
        <f t="shared" si="13"/>
        <v>0</v>
      </c>
      <c r="AL26" s="27"/>
      <c r="AM26" s="20">
        <f t="shared" si="14"/>
        <v>0</v>
      </c>
      <c r="AN26" s="21">
        <f t="shared" si="15"/>
        <v>0</v>
      </c>
      <c r="AO26" s="74">
        <v>625965</v>
      </c>
      <c r="AP26" s="15"/>
      <c r="AQ26" s="20">
        <f t="shared" si="16"/>
        <v>0</v>
      </c>
      <c r="AR26" s="27"/>
      <c r="AS26" s="20">
        <f t="shared" si="17"/>
        <v>0</v>
      </c>
      <c r="AT26" s="21">
        <f t="shared" si="18"/>
        <v>0</v>
      </c>
      <c r="AU26" s="74">
        <v>625965</v>
      </c>
      <c r="AV26" s="15"/>
      <c r="AW26" s="20">
        <f t="shared" si="19"/>
        <v>0</v>
      </c>
      <c r="AX26" s="27"/>
      <c r="AY26" s="20">
        <f t="shared" si="20"/>
        <v>0</v>
      </c>
      <c r="AZ26" s="21">
        <f t="shared" si="21"/>
        <v>0</v>
      </c>
      <c r="BA26" s="74">
        <v>625965</v>
      </c>
      <c r="BB26" s="15">
        <v>40</v>
      </c>
      <c r="BC26" s="20">
        <f t="shared" si="22"/>
        <v>250386</v>
      </c>
      <c r="BD26" s="27"/>
      <c r="BE26" s="20">
        <f t="shared" si="23"/>
        <v>0</v>
      </c>
      <c r="BF26" s="69">
        <f t="shared" si="24"/>
        <v>250386</v>
      </c>
      <c r="BG26" s="74">
        <v>625965</v>
      </c>
      <c r="BH26" s="44"/>
      <c r="BI26" s="78">
        <f t="shared" si="25"/>
        <v>0</v>
      </c>
      <c r="BJ26" s="44"/>
      <c r="BK26" s="78">
        <f t="shared" si="26"/>
        <v>0</v>
      </c>
      <c r="BL26" s="78">
        <f t="shared" si="27"/>
        <v>0</v>
      </c>
      <c r="BM26" s="74">
        <v>625965</v>
      </c>
      <c r="BN26" s="44"/>
      <c r="BO26" s="78">
        <f t="shared" si="28"/>
        <v>0</v>
      </c>
      <c r="BP26" s="44"/>
      <c r="BQ26" s="78">
        <f t="shared" si="29"/>
        <v>0</v>
      </c>
      <c r="BR26" s="78">
        <f t="shared" si="30"/>
        <v>0</v>
      </c>
      <c r="BS26" s="74">
        <v>625965</v>
      </c>
      <c r="BT26" s="44">
        <v>25</v>
      </c>
      <c r="BU26" s="78">
        <f t="shared" si="31"/>
        <v>156491.25</v>
      </c>
      <c r="BV26" s="44"/>
      <c r="BW26" s="78">
        <f t="shared" si="32"/>
        <v>0</v>
      </c>
      <c r="BX26" s="78">
        <f t="shared" si="33"/>
        <v>156491.25</v>
      </c>
    </row>
    <row r="27" spans="1:76">
      <c r="A27" s="22">
        <v>23</v>
      </c>
      <c r="B27" s="23" t="s">
        <v>162</v>
      </c>
      <c r="C27" s="23" t="s">
        <v>134</v>
      </c>
      <c r="D27" s="70">
        <v>625965</v>
      </c>
      <c r="E27" s="38"/>
      <c r="F27" s="39"/>
      <c r="G27" s="39"/>
      <c r="H27" s="39"/>
      <c r="I27" s="39"/>
      <c r="J27" s="40"/>
      <c r="K27" s="31"/>
      <c r="L27" s="15"/>
      <c r="M27" s="16"/>
      <c r="N27" s="27"/>
      <c r="O27" s="32"/>
      <c r="P27" s="37"/>
      <c r="Q27" s="31">
        <v>625965</v>
      </c>
      <c r="R27" s="15">
        <v>0</v>
      </c>
      <c r="S27" s="16">
        <f t="shared" si="35"/>
        <v>0</v>
      </c>
      <c r="T27" s="27"/>
      <c r="U27" s="32">
        <f t="shared" si="5"/>
        <v>0</v>
      </c>
      <c r="V27" s="37">
        <f t="shared" si="36"/>
        <v>0</v>
      </c>
      <c r="W27" s="31">
        <v>625965</v>
      </c>
      <c r="X27" s="15"/>
      <c r="Y27" s="16">
        <f t="shared" si="7"/>
        <v>0</v>
      </c>
      <c r="Z27" s="27"/>
      <c r="AA27" s="32">
        <f t="shared" si="8"/>
        <v>0</v>
      </c>
      <c r="AB27" s="37">
        <f t="shared" si="37"/>
        <v>0</v>
      </c>
      <c r="AC27" s="31">
        <v>625965</v>
      </c>
      <c r="AD27" s="15"/>
      <c r="AE27" s="20">
        <f t="shared" si="10"/>
        <v>0</v>
      </c>
      <c r="AF27" s="27"/>
      <c r="AG27" s="20">
        <f t="shared" si="11"/>
        <v>0</v>
      </c>
      <c r="AH27" s="21">
        <f t="shared" si="12"/>
        <v>0</v>
      </c>
      <c r="AI27" s="74">
        <v>625965</v>
      </c>
      <c r="AJ27" s="15"/>
      <c r="AK27" s="20">
        <f t="shared" si="13"/>
        <v>0</v>
      </c>
      <c r="AL27" s="27"/>
      <c r="AM27" s="20">
        <f t="shared" si="14"/>
        <v>0</v>
      </c>
      <c r="AN27" s="21">
        <f t="shared" si="15"/>
        <v>0</v>
      </c>
      <c r="AO27" s="74">
        <v>625965</v>
      </c>
      <c r="AP27" s="15"/>
      <c r="AQ27" s="20">
        <f t="shared" si="16"/>
        <v>0</v>
      </c>
      <c r="AR27" s="27"/>
      <c r="AS27" s="20">
        <f t="shared" si="17"/>
        <v>0</v>
      </c>
      <c r="AT27" s="21">
        <f t="shared" si="18"/>
        <v>0</v>
      </c>
      <c r="AU27" s="74">
        <v>625965</v>
      </c>
      <c r="AV27" s="15"/>
      <c r="AW27" s="20">
        <f t="shared" si="19"/>
        <v>0</v>
      </c>
      <c r="AX27" s="27"/>
      <c r="AY27" s="20">
        <f t="shared" si="20"/>
        <v>0</v>
      </c>
      <c r="AZ27" s="21">
        <f t="shared" si="21"/>
        <v>0</v>
      </c>
      <c r="BA27" s="74">
        <v>625965</v>
      </c>
      <c r="BB27" s="15"/>
      <c r="BC27" s="20">
        <f t="shared" si="22"/>
        <v>0</v>
      </c>
      <c r="BD27" s="27"/>
      <c r="BE27" s="20">
        <f t="shared" si="23"/>
        <v>0</v>
      </c>
      <c r="BF27" s="69">
        <f t="shared" si="24"/>
        <v>0</v>
      </c>
      <c r="BG27" s="74">
        <v>625965</v>
      </c>
      <c r="BH27" s="44"/>
      <c r="BI27" s="78">
        <f t="shared" si="25"/>
        <v>0</v>
      </c>
      <c r="BJ27" s="44"/>
      <c r="BK27" s="78">
        <f t="shared" si="26"/>
        <v>0</v>
      </c>
      <c r="BL27" s="78">
        <f t="shared" si="27"/>
        <v>0</v>
      </c>
      <c r="BM27" s="74">
        <v>625965</v>
      </c>
      <c r="BN27" s="44"/>
      <c r="BO27" s="78">
        <f t="shared" si="28"/>
        <v>0</v>
      </c>
      <c r="BP27" s="44"/>
      <c r="BQ27" s="78">
        <f t="shared" si="29"/>
        <v>0</v>
      </c>
      <c r="BR27" s="78">
        <f t="shared" si="30"/>
        <v>0</v>
      </c>
      <c r="BS27" s="74">
        <v>625965</v>
      </c>
      <c r="BT27" s="44"/>
      <c r="BU27" s="78">
        <f t="shared" si="31"/>
        <v>0</v>
      </c>
      <c r="BV27" s="44"/>
      <c r="BW27" s="78">
        <f t="shared" si="32"/>
        <v>0</v>
      </c>
      <c r="BX27" s="78">
        <f t="shared" si="33"/>
        <v>0</v>
      </c>
    </row>
    <row r="28" spans="1:76">
      <c r="A28" s="11">
        <v>24</v>
      </c>
      <c r="B28" s="41" t="s">
        <v>136</v>
      </c>
      <c r="C28" s="42" t="s">
        <v>137</v>
      </c>
      <c r="D28" s="29">
        <v>567152</v>
      </c>
      <c r="E28" s="43"/>
      <c r="F28" s="44"/>
      <c r="G28" s="44"/>
      <c r="H28" s="44"/>
      <c r="I28" s="44"/>
      <c r="J28" s="45"/>
      <c r="K28" s="31"/>
      <c r="L28" s="15"/>
      <c r="M28" s="16"/>
      <c r="N28" s="27"/>
      <c r="O28" s="32"/>
      <c r="P28" s="37"/>
      <c r="Q28" s="31">
        <v>567152</v>
      </c>
      <c r="R28" s="15">
        <v>40</v>
      </c>
      <c r="S28" s="16">
        <f t="shared" si="35"/>
        <v>226860.80000000002</v>
      </c>
      <c r="T28" s="27"/>
      <c r="U28" s="32">
        <f t="shared" si="5"/>
        <v>0</v>
      </c>
      <c r="V28" s="37">
        <f t="shared" si="36"/>
        <v>226860.80000000002</v>
      </c>
      <c r="W28" s="31">
        <v>567152</v>
      </c>
      <c r="X28" s="15"/>
      <c r="Y28" s="16">
        <f t="shared" si="7"/>
        <v>0</v>
      </c>
      <c r="Z28" s="27"/>
      <c r="AA28" s="32">
        <f t="shared" si="8"/>
        <v>0</v>
      </c>
      <c r="AB28" s="37">
        <f t="shared" si="37"/>
        <v>0</v>
      </c>
      <c r="AC28" s="31">
        <v>567152</v>
      </c>
      <c r="AD28" s="15"/>
      <c r="AE28" s="20">
        <f t="shared" si="10"/>
        <v>0</v>
      </c>
      <c r="AF28" s="27"/>
      <c r="AG28" s="20">
        <f t="shared" si="11"/>
        <v>0</v>
      </c>
      <c r="AH28" s="21">
        <f t="shared" si="12"/>
        <v>0</v>
      </c>
      <c r="AI28" s="31">
        <v>567152</v>
      </c>
      <c r="AJ28" s="62">
        <v>40</v>
      </c>
      <c r="AK28" s="20">
        <f t="shared" ref="AK28:AK36" si="38">D28*AJ28%</f>
        <v>226860.80000000002</v>
      </c>
      <c r="AL28" s="27"/>
      <c r="AM28" s="20">
        <f t="shared" si="14"/>
        <v>0</v>
      </c>
      <c r="AN28" s="21">
        <f t="shared" si="15"/>
        <v>226860.80000000002</v>
      </c>
      <c r="AO28" s="31">
        <v>567152</v>
      </c>
      <c r="AP28" s="62"/>
      <c r="AQ28" s="20">
        <f t="shared" si="16"/>
        <v>0</v>
      </c>
      <c r="AR28" s="27"/>
      <c r="AS28" s="20">
        <f t="shared" si="17"/>
        <v>0</v>
      </c>
      <c r="AT28" s="21">
        <f t="shared" si="18"/>
        <v>0</v>
      </c>
      <c r="AU28" s="31">
        <v>567152</v>
      </c>
      <c r="AV28" s="62"/>
      <c r="AW28" s="20">
        <f t="shared" si="19"/>
        <v>0</v>
      </c>
      <c r="AX28" s="27"/>
      <c r="AY28" s="20">
        <f t="shared" si="20"/>
        <v>0</v>
      </c>
      <c r="AZ28" s="21">
        <f t="shared" si="21"/>
        <v>0</v>
      </c>
      <c r="BA28" s="31">
        <v>567152</v>
      </c>
      <c r="BB28" s="62">
        <v>40</v>
      </c>
      <c r="BC28" s="20">
        <f t="shared" si="22"/>
        <v>226860.80000000002</v>
      </c>
      <c r="BD28" s="27"/>
      <c r="BE28" s="20">
        <f t="shared" si="23"/>
        <v>0</v>
      </c>
      <c r="BF28" s="69">
        <f t="shared" si="24"/>
        <v>226860.80000000002</v>
      </c>
      <c r="BG28" s="31">
        <v>567152</v>
      </c>
      <c r="BH28" s="44"/>
      <c r="BI28" s="78">
        <f t="shared" si="25"/>
        <v>0</v>
      </c>
      <c r="BJ28" s="44"/>
      <c r="BK28" s="78">
        <f t="shared" si="26"/>
        <v>0</v>
      </c>
      <c r="BL28" s="78">
        <f t="shared" si="27"/>
        <v>0</v>
      </c>
      <c r="BM28" s="31">
        <v>567152</v>
      </c>
      <c r="BN28" s="44"/>
      <c r="BO28" s="78">
        <f t="shared" si="28"/>
        <v>0</v>
      </c>
      <c r="BP28" s="44"/>
      <c r="BQ28" s="78">
        <f t="shared" si="29"/>
        <v>0</v>
      </c>
      <c r="BR28" s="78">
        <f t="shared" si="30"/>
        <v>0</v>
      </c>
      <c r="BS28" s="31">
        <v>567152</v>
      </c>
      <c r="BT28" s="44">
        <v>40</v>
      </c>
      <c r="BU28" s="78">
        <f t="shared" si="31"/>
        <v>226860.80000000002</v>
      </c>
      <c r="BV28" s="44"/>
      <c r="BW28" s="78">
        <f t="shared" si="32"/>
        <v>0</v>
      </c>
      <c r="BX28" s="78">
        <f t="shared" si="33"/>
        <v>226860.80000000002</v>
      </c>
    </row>
    <row r="29" spans="1:76">
      <c r="A29" s="11">
        <v>25</v>
      </c>
      <c r="B29" s="23" t="s">
        <v>138</v>
      </c>
      <c r="C29" s="23" t="s">
        <v>139</v>
      </c>
      <c r="D29" s="46">
        <v>674306</v>
      </c>
      <c r="E29" s="43"/>
      <c r="F29" s="44"/>
      <c r="G29" s="44"/>
      <c r="H29" s="44"/>
      <c r="I29" s="44"/>
      <c r="J29" s="45"/>
      <c r="K29" s="31"/>
      <c r="L29" s="15"/>
      <c r="M29" s="16"/>
      <c r="N29" s="27"/>
      <c r="O29" s="32"/>
      <c r="P29" s="37"/>
      <c r="Q29" s="31">
        <v>674306</v>
      </c>
      <c r="R29" s="15">
        <v>40</v>
      </c>
      <c r="S29" s="16">
        <f t="shared" si="35"/>
        <v>269722.40000000002</v>
      </c>
      <c r="T29" s="27"/>
      <c r="U29" s="32">
        <f t="shared" si="5"/>
        <v>0</v>
      </c>
      <c r="V29" s="37">
        <f t="shared" si="36"/>
        <v>269722.40000000002</v>
      </c>
      <c r="W29" s="31">
        <v>674306</v>
      </c>
      <c r="X29" s="15"/>
      <c r="Y29" s="16">
        <f t="shared" si="7"/>
        <v>0</v>
      </c>
      <c r="Z29" s="27"/>
      <c r="AA29" s="32">
        <f t="shared" si="8"/>
        <v>0</v>
      </c>
      <c r="AB29" s="37">
        <f t="shared" si="37"/>
        <v>0</v>
      </c>
      <c r="AC29" s="31">
        <v>674306</v>
      </c>
      <c r="AD29" s="15"/>
      <c r="AE29" s="20">
        <f t="shared" si="10"/>
        <v>0</v>
      </c>
      <c r="AF29" s="27"/>
      <c r="AG29" s="20">
        <f t="shared" si="11"/>
        <v>0</v>
      </c>
      <c r="AH29" s="21">
        <f t="shared" si="12"/>
        <v>0</v>
      </c>
      <c r="AI29" s="31">
        <v>674306</v>
      </c>
      <c r="AJ29" s="62">
        <v>40</v>
      </c>
      <c r="AK29" s="20">
        <f t="shared" si="38"/>
        <v>269722.40000000002</v>
      </c>
      <c r="AL29" s="27"/>
      <c r="AM29" s="20">
        <f t="shared" si="14"/>
        <v>0</v>
      </c>
      <c r="AN29" s="21">
        <f t="shared" si="15"/>
        <v>269722.40000000002</v>
      </c>
      <c r="AO29" s="31">
        <v>674306</v>
      </c>
      <c r="AP29" s="62"/>
      <c r="AQ29" s="20">
        <f t="shared" si="16"/>
        <v>0</v>
      </c>
      <c r="AR29" s="27"/>
      <c r="AS29" s="20">
        <f t="shared" si="17"/>
        <v>0</v>
      </c>
      <c r="AT29" s="21">
        <f t="shared" si="18"/>
        <v>0</v>
      </c>
      <c r="AU29" s="31">
        <v>674306</v>
      </c>
      <c r="AV29" s="62"/>
      <c r="AW29" s="20">
        <f t="shared" si="19"/>
        <v>0</v>
      </c>
      <c r="AX29" s="27"/>
      <c r="AY29" s="20">
        <f t="shared" si="20"/>
        <v>0</v>
      </c>
      <c r="AZ29" s="21">
        <f t="shared" si="21"/>
        <v>0</v>
      </c>
      <c r="BA29" s="31">
        <v>674306</v>
      </c>
      <c r="BB29" s="62">
        <v>30</v>
      </c>
      <c r="BC29" s="20">
        <f t="shared" si="22"/>
        <v>202291.8</v>
      </c>
      <c r="BD29" s="27"/>
      <c r="BE29" s="20">
        <f t="shared" si="23"/>
        <v>0</v>
      </c>
      <c r="BF29" s="69">
        <f t="shared" si="24"/>
        <v>202291.8</v>
      </c>
      <c r="BG29" s="31">
        <v>674306</v>
      </c>
      <c r="BH29" s="44"/>
      <c r="BI29" s="78">
        <f t="shared" si="25"/>
        <v>0</v>
      </c>
      <c r="BJ29" s="44"/>
      <c r="BK29" s="78">
        <f t="shared" si="26"/>
        <v>0</v>
      </c>
      <c r="BL29" s="78">
        <f t="shared" si="27"/>
        <v>0</v>
      </c>
      <c r="BM29" s="31">
        <v>674306</v>
      </c>
      <c r="BN29" s="44"/>
      <c r="BO29" s="78">
        <f t="shared" si="28"/>
        <v>0</v>
      </c>
      <c r="BP29" s="44"/>
      <c r="BQ29" s="78">
        <f t="shared" si="29"/>
        <v>0</v>
      </c>
      <c r="BR29" s="78">
        <f t="shared" si="30"/>
        <v>0</v>
      </c>
      <c r="BS29" s="31">
        <v>674306</v>
      </c>
      <c r="BT29" s="44">
        <v>40</v>
      </c>
      <c r="BU29" s="78">
        <f t="shared" si="31"/>
        <v>269722.40000000002</v>
      </c>
      <c r="BV29" s="44"/>
      <c r="BW29" s="78">
        <f t="shared" si="32"/>
        <v>0</v>
      </c>
      <c r="BX29" s="78">
        <f t="shared" si="33"/>
        <v>269722.40000000002</v>
      </c>
    </row>
    <row r="30" spans="1:76">
      <c r="A30" s="22">
        <v>26</v>
      </c>
      <c r="B30" s="23" t="s">
        <v>140</v>
      </c>
      <c r="C30" s="23" t="s">
        <v>141</v>
      </c>
      <c r="D30" s="46">
        <v>499852</v>
      </c>
      <c r="E30" s="43"/>
      <c r="F30" s="44"/>
      <c r="G30" s="44"/>
      <c r="H30" s="44"/>
      <c r="I30" s="44"/>
      <c r="J30" s="45"/>
      <c r="K30" s="31"/>
      <c r="L30" s="15"/>
      <c r="M30" s="16"/>
      <c r="N30" s="27"/>
      <c r="O30" s="32"/>
      <c r="P30" s="37"/>
      <c r="Q30" s="31">
        <v>499852</v>
      </c>
      <c r="R30" s="15">
        <v>40</v>
      </c>
      <c r="S30" s="16">
        <f t="shared" si="35"/>
        <v>199940.80000000002</v>
      </c>
      <c r="T30" s="27"/>
      <c r="U30" s="32">
        <f t="shared" si="5"/>
        <v>0</v>
      </c>
      <c r="V30" s="37">
        <v>199944</v>
      </c>
      <c r="W30" s="31">
        <v>499852</v>
      </c>
      <c r="X30" s="15"/>
      <c r="Y30" s="16">
        <f t="shared" si="7"/>
        <v>0</v>
      </c>
      <c r="Z30" s="27"/>
      <c r="AA30" s="32">
        <f t="shared" si="8"/>
        <v>0</v>
      </c>
      <c r="AB30" s="37">
        <v>0</v>
      </c>
      <c r="AC30" s="31">
        <v>499852</v>
      </c>
      <c r="AD30" s="15"/>
      <c r="AE30" s="20">
        <f t="shared" si="10"/>
        <v>0</v>
      </c>
      <c r="AF30" s="27"/>
      <c r="AG30" s="20">
        <f t="shared" si="11"/>
        <v>0</v>
      </c>
      <c r="AH30" s="21">
        <f t="shared" si="12"/>
        <v>0</v>
      </c>
      <c r="AI30" s="31">
        <v>499852</v>
      </c>
      <c r="AJ30" s="62">
        <v>40</v>
      </c>
      <c r="AK30" s="20">
        <f t="shared" si="38"/>
        <v>199940.80000000002</v>
      </c>
      <c r="AL30" s="27"/>
      <c r="AM30" s="20">
        <f t="shared" si="14"/>
        <v>0</v>
      </c>
      <c r="AN30" s="21">
        <f t="shared" si="15"/>
        <v>199940.80000000002</v>
      </c>
      <c r="AO30" s="31">
        <v>499852</v>
      </c>
      <c r="AP30" s="62"/>
      <c r="AQ30" s="20">
        <f t="shared" si="16"/>
        <v>0</v>
      </c>
      <c r="AR30" s="27"/>
      <c r="AS30" s="20">
        <f t="shared" si="17"/>
        <v>0</v>
      </c>
      <c r="AT30" s="21">
        <f t="shared" si="18"/>
        <v>0</v>
      </c>
      <c r="AU30" s="31">
        <v>499852</v>
      </c>
      <c r="AV30" s="62"/>
      <c r="AW30" s="20">
        <f t="shared" si="19"/>
        <v>0</v>
      </c>
      <c r="AX30" s="27"/>
      <c r="AY30" s="20">
        <f t="shared" si="20"/>
        <v>0</v>
      </c>
      <c r="AZ30" s="21">
        <f t="shared" si="21"/>
        <v>0</v>
      </c>
      <c r="BA30" s="31">
        <v>499852</v>
      </c>
      <c r="BB30" s="62">
        <v>40</v>
      </c>
      <c r="BC30" s="20">
        <f t="shared" si="22"/>
        <v>199940.80000000002</v>
      </c>
      <c r="BD30" s="27"/>
      <c r="BE30" s="20">
        <f t="shared" si="23"/>
        <v>0</v>
      </c>
      <c r="BF30" s="69">
        <f t="shared" si="24"/>
        <v>199940.80000000002</v>
      </c>
      <c r="BG30" s="31">
        <v>499852</v>
      </c>
      <c r="BH30" s="44"/>
      <c r="BI30" s="78">
        <f t="shared" si="25"/>
        <v>0</v>
      </c>
      <c r="BJ30" s="44"/>
      <c r="BK30" s="78">
        <f t="shared" si="26"/>
        <v>0</v>
      </c>
      <c r="BL30" s="78">
        <f t="shared" si="27"/>
        <v>0</v>
      </c>
      <c r="BM30" s="31">
        <v>499852</v>
      </c>
      <c r="BN30" s="44"/>
      <c r="BO30" s="78">
        <f t="shared" si="28"/>
        <v>0</v>
      </c>
      <c r="BP30" s="44"/>
      <c r="BQ30" s="78">
        <f t="shared" si="29"/>
        <v>0</v>
      </c>
      <c r="BR30" s="78">
        <f t="shared" si="30"/>
        <v>0</v>
      </c>
      <c r="BS30" s="31">
        <v>499852</v>
      </c>
      <c r="BT30" s="44">
        <v>40</v>
      </c>
      <c r="BU30" s="78">
        <f t="shared" si="31"/>
        <v>199940.80000000002</v>
      </c>
      <c r="BV30" s="44"/>
      <c r="BW30" s="78">
        <f t="shared" si="32"/>
        <v>0</v>
      </c>
      <c r="BX30" s="78">
        <f t="shared" si="33"/>
        <v>199940.80000000002</v>
      </c>
    </row>
    <row r="31" spans="1:76">
      <c r="A31" s="11">
        <v>27</v>
      </c>
      <c r="B31" s="47" t="s">
        <v>142</v>
      </c>
      <c r="C31" s="23" t="s">
        <v>143</v>
      </c>
      <c r="D31" s="46">
        <v>519503</v>
      </c>
      <c r="E31" s="43"/>
      <c r="F31" s="44"/>
      <c r="G31" s="44"/>
      <c r="H31" s="44"/>
      <c r="I31" s="44"/>
      <c r="J31" s="45"/>
      <c r="K31" s="31"/>
      <c r="L31" s="15"/>
      <c r="M31" s="16"/>
      <c r="N31" s="27"/>
      <c r="O31" s="32"/>
      <c r="P31" s="37"/>
      <c r="Q31" s="31">
        <v>519503</v>
      </c>
      <c r="R31" s="15">
        <v>40</v>
      </c>
      <c r="S31" s="16">
        <f t="shared" si="35"/>
        <v>207801.2</v>
      </c>
      <c r="T31" s="27"/>
      <c r="U31" s="32">
        <f t="shared" si="5"/>
        <v>0</v>
      </c>
      <c r="V31" s="37">
        <f t="shared" si="36"/>
        <v>207801.2</v>
      </c>
      <c r="W31" s="31">
        <v>519503</v>
      </c>
      <c r="X31" s="15"/>
      <c r="Y31" s="16">
        <f t="shared" si="7"/>
        <v>0</v>
      </c>
      <c r="Z31" s="27"/>
      <c r="AA31" s="32">
        <f t="shared" si="8"/>
        <v>0</v>
      </c>
      <c r="AB31" s="37">
        <f t="shared" ref="AB31:AB36" si="39">SUM(Y31+AA31)</f>
        <v>0</v>
      </c>
      <c r="AC31" s="31">
        <v>519503</v>
      </c>
      <c r="AD31" s="15"/>
      <c r="AE31" s="20">
        <f t="shared" si="10"/>
        <v>0</v>
      </c>
      <c r="AF31" s="27"/>
      <c r="AG31" s="20">
        <f t="shared" si="11"/>
        <v>0</v>
      </c>
      <c r="AH31" s="21">
        <f t="shared" si="12"/>
        <v>0</v>
      </c>
      <c r="AI31" s="31">
        <v>519503</v>
      </c>
      <c r="AJ31" s="62">
        <v>40</v>
      </c>
      <c r="AK31" s="20">
        <f t="shared" si="38"/>
        <v>207801.2</v>
      </c>
      <c r="AL31" s="27"/>
      <c r="AM31" s="20">
        <f t="shared" si="14"/>
        <v>0</v>
      </c>
      <c r="AN31" s="21">
        <f t="shared" si="15"/>
        <v>207801.2</v>
      </c>
      <c r="AO31" s="31">
        <v>317474</v>
      </c>
      <c r="AP31" s="62"/>
      <c r="AQ31" s="20">
        <f t="shared" si="16"/>
        <v>0</v>
      </c>
      <c r="AR31" s="27"/>
      <c r="AS31" s="20">
        <f t="shared" si="17"/>
        <v>0</v>
      </c>
      <c r="AT31" s="21">
        <f t="shared" si="18"/>
        <v>0</v>
      </c>
      <c r="AU31" s="31">
        <v>519503</v>
      </c>
      <c r="AV31" s="62"/>
      <c r="AW31" s="20">
        <f t="shared" si="19"/>
        <v>0</v>
      </c>
      <c r="AX31" s="27"/>
      <c r="AY31" s="20">
        <f t="shared" si="20"/>
        <v>0</v>
      </c>
      <c r="AZ31" s="21">
        <f t="shared" si="21"/>
        <v>0</v>
      </c>
      <c r="BA31" s="31">
        <v>519503</v>
      </c>
      <c r="BB31" s="62">
        <v>40</v>
      </c>
      <c r="BC31" s="20">
        <f t="shared" si="22"/>
        <v>207801.2</v>
      </c>
      <c r="BD31" s="27"/>
      <c r="BE31" s="20">
        <f t="shared" si="23"/>
        <v>0</v>
      </c>
      <c r="BF31" s="69">
        <f t="shared" si="24"/>
        <v>207801.2</v>
      </c>
      <c r="BG31" s="31">
        <v>519503</v>
      </c>
      <c r="BH31" s="44"/>
      <c r="BI31" s="78">
        <f t="shared" si="25"/>
        <v>0</v>
      </c>
      <c r="BJ31" s="44"/>
      <c r="BK31" s="78">
        <f t="shared" si="26"/>
        <v>0</v>
      </c>
      <c r="BL31" s="78">
        <f t="shared" si="27"/>
        <v>0</v>
      </c>
      <c r="BM31" s="31">
        <v>519503</v>
      </c>
      <c r="BN31" s="44"/>
      <c r="BO31" s="78">
        <f t="shared" si="28"/>
        <v>0</v>
      </c>
      <c r="BP31" s="44"/>
      <c r="BQ31" s="78">
        <f t="shared" si="29"/>
        <v>0</v>
      </c>
      <c r="BR31" s="78">
        <f t="shared" si="30"/>
        <v>0</v>
      </c>
      <c r="BS31" s="31">
        <v>519503</v>
      </c>
      <c r="BT31" s="44">
        <v>40</v>
      </c>
      <c r="BU31" s="78">
        <f t="shared" si="31"/>
        <v>207801.2</v>
      </c>
      <c r="BV31" s="44"/>
      <c r="BW31" s="78">
        <f t="shared" si="32"/>
        <v>0</v>
      </c>
      <c r="BX31" s="78">
        <f t="shared" si="33"/>
        <v>207801.2</v>
      </c>
    </row>
    <row r="32" spans="1:76">
      <c r="A32" s="11">
        <v>28</v>
      </c>
      <c r="B32" s="47" t="s">
        <v>191</v>
      </c>
      <c r="C32" s="23" t="s">
        <v>114</v>
      </c>
      <c r="D32" s="71"/>
      <c r="E32" s="43"/>
      <c r="F32" s="44"/>
      <c r="G32" s="44"/>
      <c r="H32" s="44"/>
      <c r="I32" s="44"/>
      <c r="J32" s="45"/>
      <c r="K32" s="31"/>
      <c r="L32" s="15"/>
      <c r="M32" s="16"/>
      <c r="N32" s="27"/>
      <c r="O32" s="32"/>
      <c r="P32" s="37"/>
      <c r="Q32" s="31"/>
      <c r="R32" s="15"/>
      <c r="S32" s="16">
        <f t="shared" si="35"/>
        <v>0</v>
      </c>
      <c r="T32" s="27"/>
      <c r="U32" s="32">
        <f t="shared" si="5"/>
        <v>0</v>
      </c>
      <c r="V32" s="37">
        <f t="shared" si="36"/>
        <v>0</v>
      </c>
      <c r="W32" s="31"/>
      <c r="X32" s="15"/>
      <c r="Y32" s="16">
        <f t="shared" si="7"/>
        <v>0</v>
      </c>
      <c r="Z32" s="27"/>
      <c r="AA32" s="32">
        <f t="shared" si="8"/>
        <v>0</v>
      </c>
      <c r="AB32" s="37">
        <f t="shared" si="39"/>
        <v>0</v>
      </c>
      <c r="AC32" s="31"/>
      <c r="AD32" s="15"/>
      <c r="AE32" s="20">
        <f t="shared" si="10"/>
        <v>0</v>
      </c>
      <c r="AF32" s="27"/>
      <c r="AG32" s="20">
        <f t="shared" si="11"/>
        <v>0</v>
      </c>
      <c r="AH32" s="21">
        <f t="shared" si="12"/>
        <v>0</v>
      </c>
      <c r="AI32" s="71"/>
      <c r="AJ32" s="15"/>
      <c r="AK32" s="20">
        <f t="shared" si="38"/>
        <v>0</v>
      </c>
      <c r="AL32" s="27"/>
      <c r="AM32" s="20">
        <f t="shared" si="14"/>
        <v>0</v>
      </c>
      <c r="AN32" s="21">
        <f t="shared" si="15"/>
        <v>0</v>
      </c>
      <c r="AO32" s="71"/>
      <c r="AP32" s="15"/>
      <c r="AQ32" s="20">
        <f t="shared" si="16"/>
        <v>0</v>
      </c>
      <c r="AR32" s="27"/>
      <c r="AS32" s="20">
        <f t="shared" si="17"/>
        <v>0</v>
      </c>
      <c r="AT32" s="21">
        <f t="shared" si="18"/>
        <v>0</v>
      </c>
      <c r="AU32" s="71"/>
      <c r="AV32" s="15"/>
      <c r="AW32" s="20">
        <f t="shared" si="19"/>
        <v>0</v>
      </c>
      <c r="AX32" s="27"/>
      <c r="AY32" s="20">
        <f t="shared" si="20"/>
        <v>0</v>
      </c>
      <c r="AZ32" s="21">
        <f t="shared" si="21"/>
        <v>0</v>
      </c>
      <c r="BA32" s="71"/>
      <c r="BB32" s="15"/>
      <c r="BC32" s="20">
        <f t="shared" si="22"/>
        <v>0</v>
      </c>
      <c r="BD32" s="27"/>
      <c r="BE32" s="20">
        <f t="shared" si="23"/>
        <v>0</v>
      </c>
      <c r="BF32" s="69">
        <f t="shared" si="24"/>
        <v>0</v>
      </c>
      <c r="BG32" s="71">
        <v>813215</v>
      </c>
      <c r="BH32" s="44">
        <v>10.46</v>
      </c>
      <c r="BI32" s="78">
        <f t="shared" si="25"/>
        <v>85062.289000000004</v>
      </c>
      <c r="BJ32" s="44"/>
      <c r="BK32" s="78">
        <f t="shared" si="26"/>
        <v>0</v>
      </c>
      <c r="BL32" s="78">
        <f t="shared" si="27"/>
        <v>85062.289000000004</v>
      </c>
      <c r="BM32" s="71">
        <v>813215</v>
      </c>
      <c r="BN32" s="44">
        <v>18</v>
      </c>
      <c r="BO32" s="78">
        <f t="shared" si="28"/>
        <v>146378.69999999998</v>
      </c>
      <c r="BP32" s="44">
        <v>20</v>
      </c>
      <c r="BQ32" s="78">
        <f t="shared" si="29"/>
        <v>162643</v>
      </c>
      <c r="BR32" s="78">
        <f t="shared" si="30"/>
        <v>309021.69999999995</v>
      </c>
      <c r="BS32" s="71">
        <v>813215</v>
      </c>
      <c r="BT32" s="44">
        <v>18.5</v>
      </c>
      <c r="BU32" s="78">
        <f t="shared" si="31"/>
        <v>150444.77499999999</v>
      </c>
      <c r="BV32" s="44">
        <v>22</v>
      </c>
      <c r="BW32" s="78">
        <f t="shared" si="32"/>
        <v>178907.3</v>
      </c>
      <c r="BX32" s="78">
        <f t="shared" si="33"/>
        <v>329352.07499999995</v>
      </c>
    </row>
    <row r="33" spans="1:76" ht="14.25" customHeight="1">
      <c r="A33" s="22">
        <v>29</v>
      </c>
      <c r="B33" s="47" t="s">
        <v>145</v>
      </c>
      <c r="C33" s="23" t="s">
        <v>170</v>
      </c>
      <c r="D33" s="71">
        <v>625965</v>
      </c>
      <c r="E33" s="43"/>
      <c r="F33" s="44"/>
      <c r="G33" s="44"/>
      <c r="H33" s="44"/>
      <c r="I33" s="44"/>
      <c r="J33" s="45"/>
      <c r="K33" s="31"/>
      <c r="L33" s="15"/>
      <c r="M33" s="16"/>
      <c r="N33" s="27"/>
      <c r="O33" s="32"/>
      <c r="P33" s="37"/>
      <c r="Q33" s="31">
        <v>625965</v>
      </c>
      <c r="R33" s="15">
        <v>40</v>
      </c>
      <c r="S33" s="16">
        <f t="shared" si="35"/>
        <v>250386</v>
      </c>
      <c r="T33" s="27"/>
      <c r="U33" s="32">
        <f t="shared" si="5"/>
        <v>0</v>
      </c>
      <c r="V33" s="37">
        <f t="shared" si="36"/>
        <v>250386</v>
      </c>
      <c r="W33" s="31">
        <v>625965</v>
      </c>
      <c r="X33" s="15"/>
      <c r="Y33" s="16">
        <f t="shared" si="7"/>
        <v>0</v>
      </c>
      <c r="Z33" s="27"/>
      <c r="AA33" s="32">
        <f t="shared" si="8"/>
        <v>0</v>
      </c>
      <c r="AB33" s="37">
        <f t="shared" si="39"/>
        <v>0</v>
      </c>
      <c r="AC33" s="31">
        <v>625965</v>
      </c>
      <c r="AD33" s="15"/>
      <c r="AE33" s="20">
        <f t="shared" si="10"/>
        <v>0</v>
      </c>
      <c r="AF33" s="27"/>
      <c r="AG33" s="20">
        <f t="shared" si="11"/>
        <v>0</v>
      </c>
      <c r="AH33" s="21">
        <f t="shared" si="12"/>
        <v>0</v>
      </c>
      <c r="AI33" s="71">
        <v>625965</v>
      </c>
      <c r="AJ33" s="15"/>
      <c r="AK33" s="20">
        <f t="shared" si="38"/>
        <v>0</v>
      </c>
      <c r="AL33" s="27"/>
      <c r="AM33" s="20">
        <f t="shared" si="14"/>
        <v>0</v>
      </c>
      <c r="AN33" s="21">
        <f t="shared" si="15"/>
        <v>0</v>
      </c>
      <c r="AO33" s="71">
        <v>625965</v>
      </c>
      <c r="AP33" s="15"/>
      <c r="AQ33" s="20">
        <f t="shared" si="16"/>
        <v>0</v>
      </c>
      <c r="AR33" s="27"/>
      <c r="AS33" s="20">
        <f t="shared" si="17"/>
        <v>0</v>
      </c>
      <c r="AT33" s="21">
        <f t="shared" si="18"/>
        <v>0</v>
      </c>
      <c r="AU33" s="71">
        <v>625965</v>
      </c>
      <c r="AV33" s="15"/>
      <c r="AW33" s="20">
        <f t="shared" si="19"/>
        <v>0</v>
      </c>
      <c r="AX33" s="27"/>
      <c r="AY33" s="20">
        <f t="shared" si="20"/>
        <v>0</v>
      </c>
      <c r="AZ33" s="21">
        <f t="shared" si="21"/>
        <v>0</v>
      </c>
      <c r="BA33" s="71">
        <v>625965</v>
      </c>
      <c r="BB33" s="15">
        <v>30</v>
      </c>
      <c r="BC33" s="20">
        <f t="shared" si="22"/>
        <v>187789.5</v>
      </c>
      <c r="BD33" s="27"/>
      <c r="BE33" s="20">
        <f t="shared" si="23"/>
        <v>0</v>
      </c>
      <c r="BF33" s="69">
        <f t="shared" si="24"/>
        <v>187789.5</v>
      </c>
      <c r="BG33" s="71">
        <v>625965</v>
      </c>
      <c r="BH33" s="44"/>
      <c r="BI33" s="78">
        <f t="shared" si="25"/>
        <v>0</v>
      </c>
      <c r="BJ33" s="44"/>
      <c r="BK33" s="78">
        <f t="shared" si="26"/>
        <v>0</v>
      </c>
      <c r="BL33" s="78">
        <f t="shared" si="27"/>
        <v>0</v>
      </c>
      <c r="BM33" s="71">
        <v>625965</v>
      </c>
      <c r="BN33" s="44"/>
      <c r="BO33" s="78">
        <f t="shared" si="28"/>
        <v>0</v>
      </c>
      <c r="BP33" s="44"/>
      <c r="BQ33" s="78">
        <f t="shared" si="29"/>
        <v>0</v>
      </c>
      <c r="BR33" s="78">
        <f t="shared" si="30"/>
        <v>0</v>
      </c>
      <c r="BS33" s="71">
        <v>625965</v>
      </c>
      <c r="BT33" s="44"/>
      <c r="BU33" s="78">
        <f t="shared" si="31"/>
        <v>0</v>
      </c>
      <c r="BV33" s="44"/>
      <c r="BW33" s="78">
        <f t="shared" si="32"/>
        <v>0</v>
      </c>
      <c r="BX33" s="78">
        <f t="shared" si="33"/>
        <v>0</v>
      </c>
    </row>
    <row r="34" spans="1:76">
      <c r="A34" s="11">
        <v>30</v>
      </c>
      <c r="B34" s="47" t="s">
        <v>146</v>
      </c>
      <c r="C34" s="23" t="s">
        <v>169</v>
      </c>
      <c r="D34" s="71">
        <v>625965</v>
      </c>
      <c r="E34" s="43"/>
      <c r="F34" s="44"/>
      <c r="G34" s="44"/>
      <c r="H34" s="44"/>
      <c r="I34" s="44"/>
      <c r="J34" s="45"/>
      <c r="K34" s="48"/>
      <c r="L34" s="15"/>
      <c r="M34" s="16">
        <f t="shared" si="1"/>
        <v>0</v>
      </c>
      <c r="N34" s="27"/>
      <c r="O34" s="32"/>
      <c r="P34" s="15">
        <f t="shared" si="3"/>
        <v>0</v>
      </c>
      <c r="Q34" s="48">
        <v>625965</v>
      </c>
      <c r="R34" s="15">
        <v>40</v>
      </c>
      <c r="S34" s="16">
        <f t="shared" ref="S34:S36" si="40">Q34*R34%</f>
        <v>250386</v>
      </c>
      <c r="T34" s="27"/>
      <c r="U34" s="32">
        <f t="shared" si="5"/>
        <v>0</v>
      </c>
      <c r="V34" s="37">
        <f t="shared" ref="V34:V36" si="41">SUM(S34+U34)</f>
        <v>250386</v>
      </c>
      <c r="W34" s="48">
        <v>625965</v>
      </c>
      <c r="X34" s="15"/>
      <c r="Y34" s="16">
        <f t="shared" si="7"/>
        <v>0</v>
      </c>
      <c r="Z34" s="27"/>
      <c r="AA34" s="32">
        <f t="shared" si="8"/>
        <v>0</v>
      </c>
      <c r="AB34" s="37">
        <f t="shared" si="39"/>
        <v>0</v>
      </c>
      <c r="AC34" s="48">
        <v>625965</v>
      </c>
      <c r="AD34" s="15"/>
      <c r="AE34" s="20">
        <f t="shared" si="10"/>
        <v>0</v>
      </c>
      <c r="AF34" s="27"/>
      <c r="AG34" s="20">
        <f t="shared" si="11"/>
        <v>0</v>
      </c>
      <c r="AH34" s="21">
        <f t="shared" si="12"/>
        <v>0</v>
      </c>
      <c r="AI34" s="71">
        <v>625965</v>
      </c>
      <c r="AJ34" s="15"/>
      <c r="AK34" s="20">
        <f t="shared" si="38"/>
        <v>0</v>
      </c>
      <c r="AL34" s="27"/>
      <c r="AM34" s="20">
        <f t="shared" si="14"/>
        <v>0</v>
      </c>
      <c r="AN34" s="21">
        <f t="shared" si="15"/>
        <v>0</v>
      </c>
      <c r="AO34" s="71">
        <v>625965</v>
      </c>
      <c r="AP34" s="15"/>
      <c r="AQ34" s="20">
        <f t="shared" si="16"/>
        <v>0</v>
      </c>
      <c r="AR34" s="27"/>
      <c r="AS34" s="20">
        <f t="shared" si="17"/>
        <v>0</v>
      </c>
      <c r="AT34" s="21">
        <f t="shared" si="18"/>
        <v>0</v>
      </c>
      <c r="AU34" s="71">
        <v>625965</v>
      </c>
      <c r="AV34" s="15"/>
      <c r="AW34" s="20">
        <f t="shared" si="19"/>
        <v>0</v>
      </c>
      <c r="AX34" s="27"/>
      <c r="AY34" s="20">
        <f t="shared" si="20"/>
        <v>0</v>
      </c>
      <c r="AZ34" s="21">
        <f t="shared" si="21"/>
        <v>0</v>
      </c>
      <c r="BA34" s="71">
        <v>625965</v>
      </c>
      <c r="BB34" s="15">
        <v>40</v>
      </c>
      <c r="BC34" s="20">
        <f t="shared" si="22"/>
        <v>250386</v>
      </c>
      <c r="BD34" s="27"/>
      <c r="BE34" s="20">
        <f t="shared" si="23"/>
        <v>0</v>
      </c>
      <c r="BF34" s="69">
        <f t="shared" si="24"/>
        <v>250386</v>
      </c>
      <c r="BG34" s="71">
        <v>625965</v>
      </c>
      <c r="BH34" s="44"/>
      <c r="BI34" s="78">
        <f t="shared" si="25"/>
        <v>0</v>
      </c>
      <c r="BJ34" s="44"/>
      <c r="BK34" s="78">
        <f t="shared" si="26"/>
        <v>0</v>
      </c>
      <c r="BL34" s="78">
        <f t="shared" si="27"/>
        <v>0</v>
      </c>
      <c r="BM34" s="71">
        <v>625965</v>
      </c>
      <c r="BN34" s="44"/>
      <c r="BO34" s="78">
        <f t="shared" si="28"/>
        <v>0</v>
      </c>
      <c r="BP34" s="44"/>
      <c r="BQ34" s="78">
        <f t="shared" si="29"/>
        <v>0</v>
      </c>
      <c r="BR34" s="78">
        <f t="shared" si="30"/>
        <v>0</v>
      </c>
      <c r="BS34" s="71">
        <v>625965</v>
      </c>
      <c r="BT34" s="44">
        <v>25</v>
      </c>
      <c r="BU34" s="78">
        <f t="shared" si="31"/>
        <v>156491.25</v>
      </c>
      <c r="BV34" s="44"/>
      <c r="BW34" s="78">
        <f t="shared" si="32"/>
        <v>0</v>
      </c>
      <c r="BX34" s="78">
        <f t="shared" si="33"/>
        <v>156491.25</v>
      </c>
    </row>
    <row r="35" spans="1:76">
      <c r="A35" s="11">
        <v>31</v>
      </c>
      <c r="B35" s="12" t="s">
        <v>147</v>
      </c>
      <c r="C35" s="49" t="s">
        <v>168</v>
      </c>
      <c r="D35" s="72">
        <v>625965</v>
      </c>
      <c r="E35" s="43"/>
      <c r="F35" s="44"/>
      <c r="G35" s="44"/>
      <c r="H35" s="44"/>
      <c r="I35" s="44"/>
      <c r="J35" s="45"/>
      <c r="K35" s="48"/>
      <c r="L35" s="15"/>
      <c r="M35" s="16">
        <f t="shared" si="1"/>
        <v>0</v>
      </c>
      <c r="N35" s="27"/>
      <c r="O35" s="32"/>
      <c r="P35" s="15">
        <f t="shared" si="3"/>
        <v>0</v>
      </c>
      <c r="Q35" s="48">
        <v>625965</v>
      </c>
      <c r="R35" s="15">
        <v>30</v>
      </c>
      <c r="S35" s="16">
        <f t="shared" si="40"/>
        <v>187789.5</v>
      </c>
      <c r="T35" s="27"/>
      <c r="U35" s="32">
        <f t="shared" si="5"/>
        <v>0</v>
      </c>
      <c r="V35" s="37">
        <f t="shared" si="41"/>
        <v>187789.5</v>
      </c>
      <c r="W35" s="48">
        <v>625965</v>
      </c>
      <c r="X35" s="15"/>
      <c r="Y35" s="16">
        <f t="shared" si="7"/>
        <v>0</v>
      </c>
      <c r="Z35" s="27"/>
      <c r="AA35" s="32">
        <f t="shared" si="8"/>
        <v>0</v>
      </c>
      <c r="AB35" s="37">
        <f t="shared" si="39"/>
        <v>0</v>
      </c>
      <c r="AC35" s="48">
        <v>625965</v>
      </c>
      <c r="AD35" s="15"/>
      <c r="AE35" s="20">
        <f t="shared" si="10"/>
        <v>0</v>
      </c>
      <c r="AF35" s="27"/>
      <c r="AG35" s="20">
        <f t="shared" si="11"/>
        <v>0</v>
      </c>
      <c r="AH35" s="21">
        <f t="shared" si="12"/>
        <v>0</v>
      </c>
      <c r="AI35" s="72">
        <v>625965</v>
      </c>
      <c r="AJ35" s="15"/>
      <c r="AK35" s="20">
        <f t="shared" si="38"/>
        <v>0</v>
      </c>
      <c r="AL35" s="27"/>
      <c r="AM35" s="20">
        <f t="shared" si="14"/>
        <v>0</v>
      </c>
      <c r="AN35" s="21">
        <f t="shared" si="15"/>
        <v>0</v>
      </c>
      <c r="AO35" s="72">
        <v>625965</v>
      </c>
      <c r="AP35" s="15"/>
      <c r="AQ35" s="20">
        <f t="shared" si="16"/>
        <v>0</v>
      </c>
      <c r="AR35" s="27"/>
      <c r="AS35" s="20">
        <f t="shared" si="17"/>
        <v>0</v>
      </c>
      <c r="AT35" s="21">
        <f t="shared" si="18"/>
        <v>0</v>
      </c>
      <c r="AU35" s="72">
        <v>625965</v>
      </c>
      <c r="AV35" s="15"/>
      <c r="AW35" s="20">
        <f t="shared" si="19"/>
        <v>0</v>
      </c>
      <c r="AX35" s="27"/>
      <c r="AY35" s="20">
        <f t="shared" si="20"/>
        <v>0</v>
      </c>
      <c r="AZ35" s="21">
        <f t="shared" si="21"/>
        <v>0</v>
      </c>
      <c r="BA35" s="72">
        <v>625965</v>
      </c>
      <c r="BB35" s="15">
        <v>40</v>
      </c>
      <c r="BC35" s="20">
        <f t="shared" si="22"/>
        <v>250386</v>
      </c>
      <c r="BD35" s="27"/>
      <c r="BE35" s="20">
        <f t="shared" si="23"/>
        <v>0</v>
      </c>
      <c r="BF35" s="69">
        <f t="shared" si="24"/>
        <v>250386</v>
      </c>
      <c r="BG35" s="72">
        <v>625965</v>
      </c>
      <c r="BH35" s="44"/>
      <c r="BI35" s="78">
        <f t="shared" si="25"/>
        <v>0</v>
      </c>
      <c r="BJ35" s="44"/>
      <c r="BK35" s="78">
        <f t="shared" si="26"/>
        <v>0</v>
      </c>
      <c r="BL35" s="78">
        <f t="shared" si="27"/>
        <v>0</v>
      </c>
      <c r="BM35" s="72">
        <v>625965</v>
      </c>
      <c r="BN35" s="44"/>
      <c r="BO35" s="78">
        <f t="shared" si="28"/>
        <v>0</v>
      </c>
      <c r="BP35" s="44"/>
      <c r="BQ35" s="78">
        <f t="shared" si="29"/>
        <v>0</v>
      </c>
      <c r="BR35" s="78">
        <f t="shared" si="30"/>
        <v>0</v>
      </c>
      <c r="BS35" s="72">
        <v>625965</v>
      </c>
      <c r="BT35" s="44">
        <v>25</v>
      </c>
      <c r="BU35" s="78">
        <f t="shared" si="31"/>
        <v>156491.25</v>
      </c>
      <c r="BV35" s="44"/>
      <c r="BW35" s="78">
        <f t="shared" si="32"/>
        <v>0</v>
      </c>
      <c r="BX35" s="78">
        <f t="shared" si="33"/>
        <v>156491.25</v>
      </c>
    </row>
    <row r="36" spans="1:76">
      <c r="A36" s="22">
        <v>32</v>
      </c>
      <c r="B36" s="12" t="s">
        <v>148</v>
      </c>
      <c r="C36" s="49" t="s">
        <v>167</v>
      </c>
      <c r="D36" s="72">
        <v>625965</v>
      </c>
      <c r="E36" s="43"/>
      <c r="F36" s="44"/>
      <c r="G36" s="44"/>
      <c r="H36" s="44"/>
      <c r="I36" s="44"/>
      <c r="J36" s="45"/>
      <c r="K36" s="50"/>
      <c r="L36" s="15"/>
      <c r="M36" s="32"/>
      <c r="N36" s="27"/>
      <c r="O36" s="32"/>
      <c r="P36" s="15">
        <f t="shared" si="3"/>
        <v>0</v>
      </c>
      <c r="Q36" s="50">
        <v>625965</v>
      </c>
      <c r="R36" s="15">
        <v>40</v>
      </c>
      <c r="S36" s="16">
        <f t="shared" si="40"/>
        <v>250386</v>
      </c>
      <c r="T36" s="27"/>
      <c r="U36" s="32">
        <f t="shared" si="5"/>
        <v>0</v>
      </c>
      <c r="V36" s="37">
        <f t="shared" si="41"/>
        <v>250386</v>
      </c>
      <c r="W36" s="50">
        <v>625965</v>
      </c>
      <c r="X36" s="15"/>
      <c r="Y36" s="32">
        <f t="shared" si="7"/>
        <v>0</v>
      </c>
      <c r="Z36" s="27"/>
      <c r="AA36" s="32">
        <f t="shared" si="8"/>
        <v>0</v>
      </c>
      <c r="AB36" s="37">
        <f t="shared" si="39"/>
        <v>0</v>
      </c>
      <c r="AC36" s="50">
        <v>625965</v>
      </c>
      <c r="AD36" s="15"/>
      <c r="AE36" s="20">
        <f t="shared" si="10"/>
        <v>0</v>
      </c>
      <c r="AF36" s="27"/>
      <c r="AG36" s="20">
        <f t="shared" si="11"/>
        <v>0</v>
      </c>
      <c r="AH36" s="21">
        <f t="shared" si="12"/>
        <v>0</v>
      </c>
      <c r="AI36" s="72">
        <v>625965</v>
      </c>
      <c r="AJ36" s="15"/>
      <c r="AK36" s="20">
        <f t="shared" si="38"/>
        <v>0</v>
      </c>
      <c r="AL36" s="27"/>
      <c r="AM36" s="20">
        <f t="shared" si="14"/>
        <v>0</v>
      </c>
      <c r="AN36" s="21">
        <f t="shared" si="15"/>
        <v>0</v>
      </c>
      <c r="AO36" s="72">
        <v>625965</v>
      </c>
      <c r="AP36" s="15"/>
      <c r="AQ36" s="20">
        <f t="shared" si="16"/>
        <v>0</v>
      </c>
      <c r="AR36" s="27"/>
      <c r="AS36" s="20">
        <f t="shared" si="17"/>
        <v>0</v>
      </c>
      <c r="AT36" s="21">
        <f t="shared" si="18"/>
        <v>0</v>
      </c>
      <c r="AU36" s="72">
        <v>625965</v>
      </c>
      <c r="AV36" s="15"/>
      <c r="AW36" s="20">
        <f t="shared" si="19"/>
        <v>0</v>
      </c>
      <c r="AX36" s="27"/>
      <c r="AY36" s="20">
        <f t="shared" si="20"/>
        <v>0</v>
      </c>
      <c r="AZ36" s="21">
        <f t="shared" si="21"/>
        <v>0</v>
      </c>
      <c r="BA36" s="72">
        <v>625965</v>
      </c>
      <c r="BB36" s="15">
        <v>40</v>
      </c>
      <c r="BC36" s="20">
        <f t="shared" si="22"/>
        <v>250386</v>
      </c>
      <c r="BD36" s="27"/>
      <c r="BE36" s="20">
        <f t="shared" si="23"/>
        <v>0</v>
      </c>
      <c r="BF36" s="69">
        <f t="shared" si="24"/>
        <v>250386</v>
      </c>
      <c r="BG36" s="72">
        <v>625965</v>
      </c>
      <c r="BH36" s="44"/>
      <c r="BI36" s="78">
        <f t="shared" si="25"/>
        <v>0</v>
      </c>
      <c r="BJ36" s="44"/>
      <c r="BK36" s="78">
        <f t="shared" si="26"/>
        <v>0</v>
      </c>
      <c r="BL36" s="78">
        <f t="shared" si="27"/>
        <v>0</v>
      </c>
      <c r="BM36" s="72">
        <v>625965</v>
      </c>
      <c r="BN36" s="44"/>
      <c r="BO36" s="78">
        <f t="shared" si="28"/>
        <v>0</v>
      </c>
      <c r="BP36" s="44"/>
      <c r="BQ36" s="78">
        <f t="shared" si="29"/>
        <v>0</v>
      </c>
      <c r="BR36" s="78">
        <f t="shared" si="30"/>
        <v>0</v>
      </c>
      <c r="BS36" s="72">
        <v>625965</v>
      </c>
      <c r="BT36" s="44">
        <v>25</v>
      </c>
      <c r="BU36" s="78">
        <f t="shared" si="31"/>
        <v>156491.25</v>
      </c>
      <c r="BV36" s="44"/>
      <c r="BW36" s="78">
        <f t="shared" si="32"/>
        <v>0</v>
      </c>
      <c r="BX36" s="78">
        <f t="shared" si="33"/>
        <v>156491.25</v>
      </c>
    </row>
    <row r="37" spans="1:76" ht="15" customHeight="1">
      <c r="A37" s="11">
        <v>33</v>
      </c>
      <c r="B37" s="12" t="s">
        <v>163</v>
      </c>
      <c r="C37" s="49" t="s">
        <v>166</v>
      </c>
      <c r="D37" s="73">
        <v>643238</v>
      </c>
      <c r="E37" s="63"/>
      <c r="F37" s="52"/>
      <c r="G37" s="52"/>
      <c r="H37" s="52"/>
      <c r="I37" s="52"/>
      <c r="J37" s="52"/>
      <c r="K37" s="64"/>
      <c r="L37" s="24"/>
      <c r="M37" s="65"/>
      <c r="N37" s="66"/>
      <c r="O37" s="65"/>
      <c r="P37" s="24"/>
      <c r="Q37" s="64"/>
      <c r="R37" s="24"/>
      <c r="S37" s="65"/>
      <c r="T37" s="66"/>
      <c r="U37" s="65"/>
      <c r="V37" s="67"/>
      <c r="W37" s="64"/>
      <c r="X37" s="24"/>
      <c r="Y37" s="65"/>
      <c r="Z37" s="66"/>
      <c r="AA37" s="65"/>
      <c r="AB37" s="67"/>
      <c r="AC37" s="64"/>
      <c r="AD37" s="24"/>
      <c r="AE37" s="68"/>
      <c r="AF37" s="66"/>
      <c r="AG37" s="68"/>
      <c r="AH37" s="69"/>
      <c r="AI37" s="73">
        <v>643238</v>
      </c>
      <c r="AJ37" s="24"/>
      <c r="AK37" s="68"/>
      <c r="AL37" s="66"/>
      <c r="AM37" s="68"/>
      <c r="AN37" s="69"/>
      <c r="AO37" s="73">
        <v>643238</v>
      </c>
      <c r="AP37" s="24"/>
      <c r="AQ37" s="20">
        <f t="shared" si="16"/>
        <v>0</v>
      </c>
      <c r="AR37" s="66"/>
      <c r="AS37" s="20">
        <f t="shared" si="17"/>
        <v>0</v>
      </c>
      <c r="AT37" s="69"/>
      <c r="AU37" s="73">
        <v>643238</v>
      </c>
      <c r="AV37" s="24"/>
      <c r="AW37" s="20">
        <f t="shared" si="19"/>
        <v>0</v>
      </c>
      <c r="AX37" s="66"/>
      <c r="AY37" s="20">
        <f t="shared" si="20"/>
        <v>0</v>
      </c>
      <c r="AZ37" s="69"/>
      <c r="BA37" s="73">
        <v>643238</v>
      </c>
      <c r="BB37" s="24">
        <v>30</v>
      </c>
      <c r="BC37" s="20">
        <f t="shared" si="22"/>
        <v>192971.4</v>
      </c>
      <c r="BD37" s="66"/>
      <c r="BE37" s="20">
        <f t="shared" si="23"/>
        <v>0</v>
      </c>
      <c r="BF37" s="69">
        <f t="shared" si="24"/>
        <v>192971.4</v>
      </c>
      <c r="BG37" s="73">
        <v>643238</v>
      </c>
      <c r="BH37" s="44"/>
      <c r="BI37" s="78">
        <f t="shared" si="25"/>
        <v>0</v>
      </c>
      <c r="BJ37" s="44"/>
      <c r="BK37" s="78">
        <f t="shared" si="26"/>
        <v>0</v>
      </c>
      <c r="BL37" s="78">
        <f t="shared" si="27"/>
        <v>0</v>
      </c>
      <c r="BM37" s="73">
        <v>643238</v>
      </c>
      <c r="BN37" s="44"/>
      <c r="BO37" s="78">
        <f t="shared" si="28"/>
        <v>0</v>
      </c>
      <c r="BP37" s="44"/>
      <c r="BQ37" s="78">
        <f t="shared" si="29"/>
        <v>0</v>
      </c>
      <c r="BR37" s="78">
        <f t="shared" si="30"/>
        <v>0</v>
      </c>
      <c r="BS37" s="73">
        <v>643238</v>
      </c>
      <c r="BT37" s="44">
        <v>25</v>
      </c>
      <c r="BU37" s="78">
        <f t="shared" si="31"/>
        <v>160809.5</v>
      </c>
      <c r="BV37" s="44"/>
      <c r="BW37" s="78">
        <f t="shared" si="32"/>
        <v>0</v>
      </c>
      <c r="BX37" s="78">
        <f t="shared" si="33"/>
        <v>160809.5</v>
      </c>
    </row>
    <row r="38" spans="1:76">
      <c r="A38" s="11">
        <v>34</v>
      </c>
      <c r="B38" s="12" t="s">
        <v>164</v>
      </c>
      <c r="C38" s="49" t="s">
        <v>165</v>
      </c>
      <c r="D38" s="72">
        <v>625965</v>
      </c>
      <c r="E38" s="63"/>
      <c r="F38" s="52"/>
      <c r="G38" s="52"/>
      <c r="H38" s="52"/>
      <c r="I38" s="52"/>
      <c r="J38" s="52"/>
      <c r="K38" s="64"/>
      <c r="L38" s="24"/>
      <c r="M38" s="65"/>
      <c r="N38" s="66"/>
      <c r="O38" s="65"/>
      <c r="P38" s="24"/>
      <c r="Q38" s="64"/>
      <c r="R38" s="24"/>
      <c r="S38" s="65"/>
      <c r="T38" s="66"/>
      <c r="U38" s="65"/>
      <c r="V38" s="67"/>
      <c r="W38" s="64"/>
      <c r="X38" s="24"/>
      <c r="Y38" s="65"/>
      <c r="Z38" s="66"/>
      <c r="AA38" s="65"/>
      <c r="AB38" s="67"/>
      <c r="AC38" s="64"/>
      <c r="AD38" s="24"/>
      <c r="AE38" s="68"/>
      <c r="AF38" s="66"/>
      <c r="AG38" s="68"/>
      <c r="AH38" s="69"/>
      <c r="AI38" s="72">
        <v>625965</v>
      </c>
      <c r="AJ38" s="24"/>
      <c r="AK38" s="68"/>
      <c r="AL38" s="66"/>
      <c r="AM38" s="68"/>
      <c r="AN38" s="69"/>
      <c r="AO38" s="72">
        <v>625965</v>
      </c>
      <c r="AP38" s="24"/>
      <c r="AQ38" s="20">
        <f t="shared" si="16"/>
        <v>0</v>
      </c>
      <c r="AR38" s="66"/>
      <c r="AS38" s="20">
        <f t="shared" si="17"/>
        <v>0</v>
      </c>
      <c r="AT38" s="69"/>
      <c r="AU38" s="72">
        <v>625965</v>
      </c>
      <c r="AV38" s="24"/>
      <c r="AW38" s="20">
        <f t="shared" si="19"/>
        <v>0</v>
      </c>
      <c r="AX38" s="66"/>
      <c r="AY38" s="20">
        <f t="shared" si="20"/>
        <v>0</v>
      </c>
      <c r="AZ38" s="69"/>
      <c r="BA38" s="72">
        <v>625965</v>
      </c>
      <c r="BB38" s="24">
        <v>30</v>
      </c>
      <c r="BC38" s="20">
        <f t="shared" si="22"/>
        <v>187789.5</v>
      </c>
      <c r="BD38" s="66"/>
      <c r="BE38" s="20">
        <f t="shared" si="23"/>
        <v>0</v>
      </c>
      <c r="BF38" s="69">
        <f t="shared" si="24"/>
        <v>187789.5</v>
      </c>
      <c r="BG38" s="72">
        <v>625965</v>
      </c>
      <c r="BH38" s="44"/>
      <c r="BI38" s="78">
        <f t="shared" si="25"/>
        <v>0</v>
      </c>
      <c r="BJ38" s="44"/>
      <c r="BK38" s="78">
        <f t="shared" si="26"/>
        <v>0</v>
      </c>
      <c r="BL38" s="78">
        <f t="shared" si="27"/>
        <v>0</v>
      </c>
      <c r="BM38" s="72">
        <v>625965</v>
      </c>
      <c r="BN38" s="44"/>
      <c r="BO38" s="78">
        <f t="shared" si="28"/>
        <v>0</v>
      </c>
      <c r="BP38" s="44"/>
      <c r="BQ38" s="78">
        <f t="shared" si="29"/>
        <v>0</v>
      </c>
      <c r="BR38" s="78">
        <f t="shared" si="30"/>
        <v>0</v>
      </c>
      <c r="BS38" s="72">
        <v>625965</v>
      </c>
      <c r="BT38" s="44">
        <v>25</v>
      </c>
      <c r="BU38" s="78">
        <f t="shared" si="31"/>
        <v>156491.25</v>
      </c>
      <c r="BV38" s="44"/>
      <c r="BW38" s="78">
        <f t="shared" si="32"/>
        <v>0</v>
      </c>
      <c r="BX38" s="78">
        <f t="shared" si="33"/>
        <v>156491.25</v>
      </c>
    </row>
    <row r="39" spans="1:76">
      <c r="A39" s="22">
        <v>35</v>
      </c>
      <c r="B39" s="12" t="s">
        <v>172</v>
      </c>
      <c r="C39" s="49" t="s">
        <v>173</v>
      </c>
      <c r="D39" s="72">
        <v>625965</v>
      </c>
      <c r="E39" s="63"/>
      <c r="F39" s="52"/>
      <c r="G39" s="52"/>
      <c r="H39" s="52"/>
      <c r="I39" s="52"/>
      <c r="J39" s="52"/>
      <c r="K39" s="64"/>
      <c r="L39" s="24"/>
      <c r="M39" s="65"/>
      <c r="N39" s="66"/>
      <c r="O39" s="65"/>
      <c r="P39" s="24"/>
      <c r="Q39" s="64"/>
      <c r="R39" s="24"/>
      <c r="S39" s="65"/>
      <c r="T39" s="66"/>
      <c r="U39" s="65"/>
      <c r="V39" s="67"/>
      <c r="W39" s="64"/>
      <c r="X39" s="24"/>
      <c r="Y39" s="65"/>
      <c r="Z39" s="66"/>
      <c r="AA39" s="65"/>
      <c r="AB39" s="67"/>
      <c r="AC39" s="64"/>
      <c r="AD39" s="24"/>
      <c r="AE39" s="68"/>
      <c r="AF39" s="66"/>
      <c r="AG39" s="68"/>
      <c r="AH39" s="69"/>
      <c r="AI39" s="72">
        <v>625965</v>
      </c>
      <c r="AJ39" s="24"/>
      <c r="AK39" s="68"/>
      <c r="AL39" s="66"/>
      <c r="AM39" s="68"/>
      <c r="AN39" s="69"/>
      <c r="AO39" s="72">
        <v>625965</v>
      </c>
      <c r="AP39" s="24"/>
      <c r="AQ39" s="20">
        <f t="shared" si="16"/>
        <v>0</v>
      </c>
      <c r="AR39" s="66"/>
      <c r="AS39" s="20">
        <f t="shared" si="17"/>
        <v>0</v>
      </c>
      <c r="AT39" s="69"/>
      <c r="AU39" s="72">
        <v>625965</v>
      </c>
      <c r="AV39" s="24"/>
      <c r="AW39" s="20">
        <f t="shared" si="19"/>
        <v>0</v>
      </c>
      <c r="AX39" s="66"/>
      <c r="AY39" s="20">
        <f t="shared" si="20"/>
        <v>0</v>
      </c>
      <c r="AZ39" s="69"/>
      <c r="BA39" s="72">
        <v>625965</v>
      </c>
      <c r="BB39" s="24">
        <v>30</v>
      </c>
      <c r="BC39" s="20">
        <f t="shared" si="22"/>
        <v>187789.5</v>
      </c>
      <c r="BD39" s="66"/>
      <c r="BE39" s="20">
        <f t="shared" si="23"/>
        <v>0</v>
      </c>
      <c r="BF39" s="69">
        <f t="shared" si="24"/>
        <v>187789.5</v>
      </c>
      <c r="BG39" s="72">
        <v>625965</v>
      </c>
      <c r="BH39" s="44"/>
      <c r="BI39" s="78">
        <f t="shared" si="25"/>
        <v>0</v>
      </c>
      <c r="BJ39" s="44"/>
      <c r="BK39" s="78">
        <f t="shared" si="26"/>
        <v>0</v>
      </c>
      <c r="BL39" s="78">
        <f t="shared" si="27"/>
        <v>0</v>
      </c>
      <c r="BM39" s="72">
        <v>625965</v>
      </c>
      <c r="BN39" s="44"/>
      <c r="BO39" s="78">
        <f t="shared" si="28"/>
        <v>0</v>
      </c>
      <c r="BP39" s="44"/>
      <c r="BQ39" s="78">
        <f t="shared" si="29"/>
        <v>0</v>
      </c>
      <c r="BR39" s="78">
        <f t="shared" si="30"/>
        <v>0</v>
      </c>
      <c r="BS39" s="72">
        <v>625965</v>
      </c>
      <c r="BT39" s="44">
        <v>25</v>
      </c>
      <c r="BU39" s="78">
        <f t="shared" si="31"/>
        <v>156491.25</v>
      </c>
      <c r="BV39" s="44"/>
      <c r="BW39" s="78">
        <f t="shared" si="32"/>
        <v>0</v>
      </c>
      <c r="BX39" s="78">
        <f t="shared" si="33"/>
        <v>156491.25</v>
      </c>
    </row>
    <row r="40" spans="1:76">
      <c r="A40" s="44"/>
      <c r="B40" s="44"/>
      <c r="C40" s="44"/>
      <c r="D40" s="51">
        <f>SUM(D5:D36)</f>
        <v>21948595</v>
      </c>
      <c r="E40" s="51">
        <f t="shared" ref="E40:AH40" si="42">SUM(E5:E36)</f>
        <v>14364369</v>
      </c>
      <c r="F40" s="51">
        <f t="shared" si="42"/>
        <v>336.94999999999993</v>
      </c>
      <c r="G40" s="51">
        <f t="shared" si="42"/>
        <v>2689159</v>
      </c>
      <c r="H40" s="51">
        <f t="shared" si="42"/>
        <v>120</v>
      </c>
      <c r="I40" s="51">
        <f t="shared" si="42"/>
        <v>967002</v>
      </c>
      <c r="J40" s="51">
        <f t="shared" si="42"/>
        <v>3656161</v>
      </c>
      <c r="K40" s="51">
        <f t="shared" si="42"/>
        <v>14364369</v>
      </c>
      <c r="L40" s="51">
        <f t="shared" si="42"/>
        <v>260.91000000000003</v>
      </c>
      <c r="M40" s="51">
        <f t="shared" si="42"/>
        <v>2021362.4375999998</v>
      </c>
      <c r="N40" s="51">
        <f t="shared" si="42"/>
        <v>110</v>
      </c>
      <c r="O40" s="51">
        <f t="shared" si="42"/>
        <v>925523.5</v>
      </c>
      <c r="P40" s="51">
        <f t="shared" si="42"/>
        <v>2946885.9376000003</v>
      </c>
      <c r="Q40" s="51">
        <f t="shared" si="42"/>
        <v>21305428</v>
      </c>
      <c r="R40" s="51">
        <f t="shared" si="42"/>
        <v>570.56999999999994</v>
      </c>
      <c r="S40" s="51">
        <f t="shared" si="42"/>
        <v>3881262.3404999999</v>
      </c>
      <c r="T40" s="51">
        <f t="shared" si="42"/>
        <v>75</v>
      </c>
      <c r="U40" s="51">
        <f t="shared" si="42"/>
        <v>680289.3</v>
      </c>
      <c r="V40" s="51">
        <f t="shared" si="42"/>
        <v>4561554.8404999999</v>
      </c>
      <c r="W40" s="51">
        <f t="shared" si="42"/>
        <v>21112499</v>
      </c>
      <c r="X40" s="51">
        <f t="shared" si="42"/>
        <v>222.13999999999996</v>
      </c>
      <c r="Y40" s="51">
        <f t="shared" si="42"/>
        <v>1782714.0132000004</v>
      </c>
      <c r="Z40" s="51">
        <f t="shared" si="42"/>
        <v>65</v>
      </c>
      <c r="AA40" s="51">
        <f t="shared" si="42"/>
        <v>571627.30000000005</v>
      </c>
      <c r="AB40" s="51">
        <f t="shared" si="42"/>
        <v>2354341.3131999997</v>
      </c>
      <c r="AC40" s="51">
        <f t="shared" si="42"/>
        <v>21112499</v>
      </c>
      <c r="AD40" s="51">
        <f t="shared" si="42"/>
        <v>256.89</v>
      </c>
      <c r="AE40" s="61">
        <f t="shared" si="42"/>
        <v>2055684.9324000003</v>
      </c>
      <c r="AF40" s="51">
        <f t="shared" si="42"/>
        <v>55</v>
      </c>
      <c r="AG40" s="61">
        <f t="shared" si="42"/>
        <v>453738.2</v>
      </c>
      <c r="AH40" s="61">
        <f t="shared" si="42"/>
        <v>2509423.1323999995</v>
      </c>
      <c r="AI40" s="51">
        <f t="shared" ref="AI40:AN40" si="43">SUM(AI5:AI36)</f>
        <v>21948595</v>
      </c>
      <c r="AJ40" s="51"/>
      <c r="AK40" s="61">
        <f t="shared" si="43"/>
        <v>2953622.8689999999</v>
      </c>
      <c r="AL40" s="51"/>
      <c r="AM40" s="61">
        <f t="shared" si="43"/>
        <v>571627.45000000007</v>
      </c>
      <c r="AN40" s="61">
        <f t="shared" si="43"/>
        <v>3525250.3189999997</v>
      </c>
      <c r="AO40" s="51">
        <f t="shared" ref="AO40" si="44">SUM(AO5:AO36)</f>
        <v>17932853</v>
      </c>
      <c r="AP40" s="51"/>
      <c r="AQ40" s="61">
        <f t="shared" ref="AQ40" si="45">SUM(AQ5:AQ36)</f>
        <v>1472471.8562</v>
      </c>
      <c r="AR40" s="51"/>
      <c r="AS40" s="20">
        <f t="shared" si="17"/>
        <v>0</v>
      </c>
      <c r="AT40" s="61">
        <f t="shared" ref="AT40:AU40" si="46">SUM(AT5:AT36)</f>
        <v>1809639.1561999999</v>
      </c>
      <c r="AU40" s="51">
        <f t="shared" si="46"/>
        <v>20373572</v>
      </c>
      <c r="AV40" s="51"/>
      <c r="AW40" s="61">
        <f t="shared" ref="AW40" si="47">SUM(AW5:AW36)</f>
        <v>652524.96109999996</v>
      </c>
      <c r="AX40" s="51"/>
      <c r="AY40" s="61">
        <f t="shared" ref="AY40:BA40" si="48">SUM(AY5:AY36)</f>
        <v>351100.35</v>
      </c>
      <c r="AZ40" s="61">
        <f t="shared" si="48"/>
        <v>1003625.3110999999</v>
      </c>
      <c r="BA40" s="51">
        <f t="shared" si="48"/>
        <v>21948595</v>
      </c>
      <c r="BB40" s="51"/>
      <c r="BC40" s="61">
        <f t="shared" ref="BC40" si="49">SUM(BC5:BC36)</f>
        <v>4027276.3960999995</v>
      </c>
      <c r="BD40" s="51"/>
      <c r="BE40" s="61">
        <f t="shared" ref="BE40:BK40" si="50">SUM(BE5:BE36)</f>
        <v>383312.8</v>
      </c>
      <c r="BF40" s="61">
        <f t="shared" si="50"/>
        <v>4410589.1961000003</v>
      </c>
      <c r="BG40" s="61">
        <f t="shared" si="50"/>
        <v>23534856</v>
      </c>
      <c r="BH40" s="61">
        <f t="shared" si="50"/>
        <v>252.10000000000005</v>
      </c>
      <c r="BI40" s="61">
        <f t="shared" si="50"/>
        <v>2023533.9105000002</v>
      </c>
      <c r="BJ40" s="61">
        <f t="shared" si="50"/>
        <v>80</v>
      </c>
      <c r="BK40" s="61">
        <f t="shared" si="50"/>
        <v>673255.20000000007</v>
      </c>
      <c r="BL40" s="98">
        <f t="shared" si="27"/>
        <v>2696789.1105000004</v>
      </c>
      <c r="BM40" s="61">
        <f t="shared" ref="BM40:BQ40" si="51">SUM(BM5:BM36)</f>
        <v>23660956</v>
      </c>
      <c r="BN40" s="61">
        <f t="shared" si="51"/>
        <v>300.58999999999997</v>
      </c>
      <c r="BO40" s="61">
        <f t="shared" si="51"/>
        <v>2439011.7880000002</v>
      </c>
      <c r="BP40" s="61">
        <f t="shared" si="51"/>
        <v>374</v>
      </c>
      <c r="BQ40" s="61">
        <f t="shared" si="51"/>
        <v>3067120.64</v>
      </c>
      <c r="BR40" s="98">
        <f t="shared" si="30"/>
        <v>5506132.4280000003</v>
      </c>
      <c r="BS40" s="61">
        <f t="shared" ref="BS40:BW40" si="52">SUM(BS5:BS36)</f>
        <v>23660956</v>
      </c>
      <c r="BT40" s="61">
        <f>SUM(BT5:BT37)</f>
        <v>610.17000000000007</v>
      </c>
      <c r="BU40" s="61">
        <f t="shared" si="52"/>
        <v>4157097.0567999999</v>
      </c>
      <c r="BV40" s="61">
        <f t="shared" si="52"/>
        <v>432</v>
      </c>
      <c r="BW40" s="61">
        <f t="shared" si="52"/>
        <v>3511638.04</v>
      </c>
      <c r="BX40" s="98">
        <f t="shared" si="33"/>
        <v>7668735.0967999995</v>
      </c>
    </row>
    <row r="41" spans="1:76" ht="13.5" thickBot="1">
      <c r="A41" s="44"/>
      <c r="B41" s="44"/>
      <c r="C41" s="44"/>
      <c r="D41" s="52"/>
      <c r="E41" s="53"/>
      <c r="F41" s="39">
        <f>AVERAGE(F5:F25)</f>
        <v>18.719444444444441</v>
      </c>
      <c r="G41" s="39">
        <f t="shared" ref="G41:I41" si="53">AVERAGE(G5:G25)</f>
        <v>149397.72222222222</v>
      </c>
      <c r="H41" s="39">
        <f t="shared" si="53"/>
        <v>20</v>
      </c>
      <c r="I41" s="39">
        <f t="shared" si="53"/>
        <v>161167</v>
      </c>
      <c r="J41" s="54"/>
      <c r="K41" s="55"/>
      <c r="L41" s="39">
        <f>AVERAGE(L5:L25)</f>
        <v>14.495000000000001</v>
      </c>
      <c r="M41" s="39">
        <f t="shared" ref="M41:O41" si="54">AVERAGE(M5:M25)</f>
        <v>101068.12187999999</v>
      </c>
      <c r="N41" s="39">
        <f t="shared" si="54"/>
        <v>27.5</v>
      </c>
      <c r="O41" s="39">
        <f t="shared" si="54"/>
        <v>46276.175000000003</v>
      </c>
      <c r="P41" s="39"/>
      <c r="Q41" s="55"/>
      <c r="R41" s="39">
        <f>AVERAGE(R5:R25)</f>
        <v>12.809444444444445</v>
      </c>
      <c r="S41" s="39">
        <f t="shared" ref="S41:U41" si="55">AVERAGE(S5:S25)</f>
        <v>92510.007024999999</v>
      </c>
      <c r="T41" s="39">
        <f t="shared" si="55"/>
        <v>10.714285714285714</v>
      </c>
      <c r="U41" s="39">
        <f t="shared" si="55"/>
        <v>34014.465000000004</v>
      </c>
      <c r="V41" s="39"/>
      <c r="W41" s="55"/>
      <c r="X41" s="39">
        <f>AVERAGE(X5:X25)</f>
        <v>13.067058823529409</v>
      </c>
      <c r="Y41" s="39">
        <f t="shared" ref="Y41:AA41" si="56">AVERAGE(Y5:Y25)</f>
        <v>84891.143485714303</v>
      </c>
      <c r="Z41" s="39">
        <f t="shared" si="56"/>
        <v>9.2857142857142865</v>
      </c>
      <c r="AA41" s="39">
        <f t="shared" si="56"/>
        <v>27220.347619047621</v>
      </c>
      <c r="AB41" s="39"/>
      <c r="AC41" s="55"/>
      <c r="AD41" s="39"/>
      <c r="AE41" s="20">
        <f t="shared" si="10"/>
        <v>0</v>
      </c>
      <c r="AF41" s="39"/>
      <c r="AG41" s="20">
        <f t="shared" si="11"/>
        <v>0</v>
      </c>
      <c r="AH41" s="21">
        <f t="shared" si="12"/>
        <v>0</v>
      </c>
      <c r="AI41" s="55"/>
      <c r="AJ41" s="39"/>
      <c r="AK41" s="20">
        <f t="shared" ref="AK41" si="57">AI41*AJ41%</f>
        <v>0</v>
      </c>
      <c r="AL41" s="39"/>
      <c r="AM41" s="20">
        <f t="shared" ref="AM41" si="58">AI41*AL41%</f>
        <v>0</v>
      </c>
      <c r="AN41" s="21">
        <f t="shared" ref="AN41" si="59">AK41+AM41</f>
        <v>0</v>
      </c>
      <c r="AO41" s="55"/>
      <c r="AP41" s="39"/>
      <c r="AQ41" s="20">
        <f t="shared" ref="AQ41" si="60">AO41*AP41%</f>
        <v>0</v>
      </c>
      <c r="AR41" s="39"/>
      <c r="AS41" s="20">
        <f t="shared" ref="AS41" si="61">AO41*AR41%</f>
        <v>0</v>
      </c>
      <c r="AT41" s="21">
        <f t="shared" ref="AT41" si="62">AQ41+AS41</f>
        <v>0</v>
      </c>
      <c r="AU41" s="55"/>
      <c r="AV41" s="39"/>
      <c r="AW41" s="20">
        <f t="shared" ref="AW41" si="63">AU41*AV41%</f>
        <v>0</v>
      </c>
      <c r="AX41" s="39"/>
      <c r="AY41" s="20">
        <f t="shared" ref="AY41" si="64">AU41*AX41%</f>
        <v>0</v>
      </c>
      <c r="AZ41" s="21">
        <f t="shared" ref="AZ41" si="65">AW41+AY41</f>
        <v>0</v>
      </c>
      <c r="BA41" s="55"/>
      <c r="BB41" s="39"/>
      <c r="BC41" s="20">
        <f t="shared" ref="BC41" si="66">BA41*BB41%</f>
        <v>0</v>
      </c>
      <c r="BD41" s="39"/>
      <c r="BE41" s="20">
        <f t="shared" ref="BE41" si="67">BA41*BD41%</f>
        <v>0</v>
      </c>
      <c r="BF41" s="69">
        <f t="shared" ref="BF41" si="68">BC41+BE41</f>
        <v>0</v>
      </c>
      <c r="BG41" s="72"/>
      <c r="BH41" s="44"/>
      <c r="BI41" s="44"/>
      <c r="BJ41" s="44"/>
      <c r="BK41" s="44"/>
      <c r="BL41" s="44"/>
    </row>
    <row r="42" spans="1:76">
      <c r="BG42" s="72"/>
    </row>
    <row r="44" spans="1:76" ht="3.75" customHeight="1">
      <c r="J44" s="56"/>
    </row>
    <row r="45" spans="1:76">
      <c r="J45" s="56"/>
    </row>
    <row r="46" spans="1:76">
      <c r="A46" s="57"/>
      <c r="B46" s="58"/>
      <c r="C46" s="59"/>
      <c r="D46" s="60"/>
    </row>
    <row r="47" spans="1:76">
      <c r="A47" s="57"/>
      <c r="B47" s="58"/>
      <c r="C47" s="59"/>
      <c r="D47" s="60"/>
    </row>
    <row r="48" spans="1:76">
      <c r="A48" s="57"/>
      <c r="B48" s="58"/>
      <c r="C48" s="59"/>
      <c r="D48" s="60"/>
    </row>
    <row r="49" spans="1:4">
      <c r="A49" s="57"/>
      <c r="B49" s="58"/>
      <c r="C49" s="59"/>
      <c r="D49" s="60"/>
    </row>
    <row r="50" spans="1:4">
      <c r="A50" s="57"/>
      <c r="B50" s="58"/>
      <c r="C50" s="59"/>
      <c r="D50" s="60"/>
    </row>
    <row r="51" spans="1:4">
      <c r="A51" s="60"/>
      <c r="B51" s="57"/>
      <c r="C51" s="58"/>
      <c r="D51" s="59"/>
    </row>
    <row r="52" spans="1:4">
      <c r="A52" s="60"/>
      <c r="B52" s="57"/>
      <c r="C52" s="58"/>
      <c r="D52" s="59"/>
    </row>
    <row r="53" spans="1:4">
      <c r="A53" s="60"/>
      <c r="B53" s="57"/>
      <c r="C53" s="58"/>
      <c r="D53" s="59"/>
    </row>
    <row r="54" spans="1:4">
      <c r="A54" s="60"/>
      <c r="B54" s="57"/>
      <c r="C54" s="58"/>
      <c r="D54" s="59"/>
    </row>
    <row r="55" spans="1:4">
      <c r="A55" s="60"/>
      <c r="B55" s="57"/>
      <c r="C55" s="58"/>
      <c r="D55" s="59"/>
    </row>
    <row r="56" spans="1:4">
      <c r="A56" s="60"/>
      <c r="B56" s="57"/>
      <c r="C56" s="58"/>
      <c r="D56" s="59"/>
    </row>
  </sheetData>
  <mergeCells count="64">
    <mergeCell ref="BS2:BX2"/>
    <mergeCell ref="BS3:BS4"/>
    <mergeCell ref="BT3:BU3"/>
    <mergeCell ref="BV3:BW3"/>
    <mergeCell ref="BX3:BX4"/>
    <mergeCell ref="BA2:BF2"/>
    <mergeCell ref="BA3:BA4"/>
    <mergeCell ref="BB3:BC3"/>
    <mergeCell ref="BD3:BE3"/>
    <mergeCell ref="BF3:BF4"/>
    <mergeCell ref="AI2:AN2"/>
    <mergeCell ref="AI3:AI4"/>
    <mergeCell ref="AJ3:AK3"/>
    <mergeCell ref="AL3:AM3"/>
    <mergeCell ref="AN3:AN4"/>
    <mergeCell ref="W2:AB2"/>
    <mergeCell ref="W3:W4"/>
    <mergeCell ref="X3:Y3"/>
    <mergeCell ref="Z3:AA3"/>
    <mergeCell ref="AB3:AB4"/>
    <mergeCell ref="K3:K4"/>
    <mergeCell ref="L3:M3"/>
    <mergeCell ref="N3:O3"/>
    <mergeCell ref="P3:P4"/>
    <mergeCell ref="K2:P2"/>
    <mergeCell ref="Q2:V2"/>
    <mergeCell ref="Q3:Q4"/>
    <mergeCell ref="R3:S3"/>
    <mergeCell ref="T3:U3"/>
    <mergeCell ref="V3:V4"/>
    <mergeCell ref="A2:A4"/>
    <mergeCell ref="B2:B4"/>
    <mergeCell ref="C2:C4"/>
    <mergeCell ref="D2:D4"/>
    <mergeCell ref="E2:J2"/>
    <mergeCell ref="E3:E4"/>
    <mergeCell ref="F3:G3"/>
    <mergeCell ref="H3:I3"/>
    <mergeCell ref="J3:J4"/>
    <mergeCell ref="AC2:AH2"/>
    <mergeCell ref="AC3:AC4"/>
    <mergeCell ref="AD3:AE3"/>
    <mergeCell ref="AF3:AG3"/>
    <mergeCell ref="AH3:AH4"/>
    <mergeCell ref="AO2:AT2"/>
    <mergeCell ref="AO3:AO4"/>
    <mergeCell ref="AP3:AQ3"/>
    <mergeCell ref="AR3:AS3"/>
    <mergeCell ref="AT3:AT4"/>
    <mergeCell ref="AU2:AZ2"/>
    <mergeCell ref="AU3:AU4"/>
    <mergeCell ref="AV3:AW3"/>
    <mergeCell ref="AX3:AY3"/>
    <mergeCell ref="AZ3:AZ4"/>
    <mergeCell ref="BG2:BL2"/>
    <mergeCell ref="BG3:BG4"/>
    <mergeCell ref="BH3:BI3"/>
    <mergeCell ref="BJ3:BK3"/>
    <mergeCell ref="BL3:BL4"/>
    <mergeCell ref="BM2:BR2"/>
    <mergeCell ref="BM3:BM4"/>
    <mergeCell ref="BN3:BO3"/>
    <mergeCell ref="BP3:BQ3"/>
    <mergeCell ref="BR3:BR4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8DF8B-3FA4-4255-B370-6EB25DA47FFF}">
  <dimension ref="B1:I43"/>
  <sheetViews>
    <sheetView workbookViewId="0">
      <selection activeCell="H6" sqref="H6"/>
    </sheetView>
  </sheetViews>
  <sheetFormatPr defaultRowHeight="15"/>
  <cols>
    <col min="2" max="2" width="4.28515625" customWidth="1"/>
    <col min="3" max="3" width="16.5703125" customWidth="1"/>
    <col min="4" max="4" width="15" customWidth="1"/>
    <col min="5" max="5" width="8" customWidth="1"/>
    <col min="6" max="6" width="13" customWidth="1"/>
    <col min="7" max="7" width="7.140625" customWidth="1"/>
    <col min="8" max="8" width="11.7109375" customWidth="1"/>
    <col min="9" max="9" width="13.5703125" customWidth="1"/>
  </cols>
  <sheetData>
    <row r="1" spans="2:9">
      <c r="G1" s="131" t="s">
        <v>194</v>
      </c>
      <c r="H1" s="131"/>
      <c r="I1" s="131"/>
    </row>
    <row r="2" spans="2:9">
      <c r="G2" s="131"/>
      <c r="H2" s="131"/>
      <c r="I2" s="131"/>
    </row>
    <row r="3" spans="2:9" ht="11.25" customHeight="1" thickBot="1"/>
    <row r="4" spans="2:9">
      <c r="B4" s="119" t="s">
        <v>100</v>
      </c>
      <c r="C4" s="122" t="s">
        <v>150</v>
      </c>
      <c r="D4" s="109" t="s">
        <v>189</v>
      </c>
      <c r="E4" s="110"/>
      <c r="F4" s="110"/>
      <c r="G4" s="110"/>
      <c r="H4" s="110"/>
      <c r="I4" s="111"/>
    </row>
    <row r="5" spans="2:9" ht="43.5" customHeight="1">
      <c r="B5" s="120"/>
      <c r="C5" s="123"/>
      <c r="D5" s="112" t="s">
        <v>190</v>
      </c>
      <c r="E5" s="114" t="s">
        <v>105</v>
      </c>
      <c r="F5" s="114"/>
      <c r="G5" s="114" t="s">
        <v>193</v>
      </c>
      <c r="H5" s="114"/>
      <c r="I5" s="115" t="s">
        <v>107</v>
      </c>
    </row>
    <row r="6" spans="2:9" ht="62.25" customHeight="1" thickBot="1">
      <c r="B6" s="121"/>
      <c r="C6" s="124"/>
      <c r="D6" s="113"/>
      <c r="E6" s="97" t="s">
        <v>109</v>
      </c>
      <c r="F6" s="97" t="s">
        <v>110</v>
      </c>
      <c r="G6" s="97" t="s">
        <v>109</v>
      </c>
      <c r="H6" s="97" t="s">
        <v>110</v>
      </c>
      <c r="I6" s="116"/>
    </row>
    <row r="7" spans="2:9" ht="13.5" customHeight="1">
      <c r="B7" s="96">
        <v>1</v>
      </c>
      <c r="C7" s="12" t="s">
        <v>111</v>
      </c>
      <c r="D7" s="19"/>
      <c r="E7" s="44"/>
      <c r="F7" s="78"/>
      <c r="G7" s="44"/>
      <c r="H7" s="78"/>
      <c r="I7" s="78">
        <f>F7+H7</f>
        <v>0</v>
      </c>
    </row>
    <row r="8" spans="2:9">
      <c r="B8" s="22">
        <v>2</v>
      </c>
      <c r="C8" s="23" t="s">
        <v>113</v>
      </c>
      <c r="D8" s="28">
        <v>773046</v>
      </c>
      <c r="E8" s="44">
        <v>18.22</v>
      </c>
      <c r="F8" s="78">
        <f t="shared" ref="F8:F41" si="0">D8*E8%</f>
        <v>140848.98120000001</v>
      </c>
      <c r="G8" s="44"/>
      <c r="H8" s="78">
        <f t="shared" ref="H8:H41" si="1">D8*G8%</f>
        <v>0</v>
      </c>
      <c r="I8" s="78">
        <f t="shared" ref="I8:I41" si="2">F8+H8</f>
        <v>140848.98120000001</v>
      </c>
    </row>
    <row r="9" spans="2:9">
      <c r="B9" s="96">
        <v>3</v>
      </c>
      <c r="C9" s="23" t="s">
        <v>159</v>
      </c>
      <c r="D9" s="31">
        <v>836096</v>
      </c>
      <c r="E9" s="44"/>
      <c r="F9" s="78">
        <f t="shared" si="0"/>
        <v>0</v>
      </c>
      <c r="G9" s="44"/>
      <c r="H9" s="78">
        <f t="shared" si="1"/>
        <v>0</v>
      </c>
      <c r="I9" s="78">
        <f t="shared" si="2"/>
        <v>0</v>
      </c>
    </row>
    <row r="10" spans="2:9">
      <c r="B10" s="96">
        <v>4</v>
      </c>
      <c r="C10" s="23" t="s">
        <v>116</v>
      </c>
      <c r="D10" s="28">
        <v>813215</v>
      </c>
      <c r="E10" s="44">
        <v>13.4</v>
      </c>
      <c r="F10" s="78">
        <f t="shared" si="0"/>
        <v>108970.81000000001</v>
      </c>
      <c r="G10" s="44"/>
      <c r="H10" s="78">
        <f t="shared" si="1"/>
        <v>0</v>
      </c>
      <c r="I10" s="78">
        <f t="shared" si="2"/>
        <v>108970.81000000001</v>
      </c>
    </row>
    <row r="11" spans="2:9">
      <c r="B11" s="22">
        <v>5</v>
      </c>
      <c r="C11" s="23" t="s">
        <v>117</v>
      </c>
      <c r="D11" s="28">
        <v>836096</v>
      </c>
      <c r="E11" s="44">
        <v>15.01</v>
      </c>
      <c r="F11" s="78">
        <f t="shared" si="0"/>
        <v>125498.0096</v>
      </c>
      <c r="G11" s="44"/>
      <c r="H11" s="78">
        <f t="shared" si="1"/>
        <v>0</v>
      </c>
      <c r="I11" s="78">
        <f t="shared" si="2"/>
        <v>125498.0096</v>
      </c>
    </row>
    <row r="12" spans="2:9">
      <c r="B12" s="96">
        <v>6</v>
      </c>
      <c r="C12" s="23" t="s">
        <v>118</v>
      </c>
      <c r="D12" s="28">
        <v>773046</v>
      </c>
      <c r="E12" s="44">
        <v>17.2</v>
      </c>
      <c r="F12" s="78">
        <f t="shared" si="0"/>
        <v>132963.91199999998</v>
      </c>
      <c r="G12" s="44"/>
      <c r="H12" s="78">
        <f t="shared" si="1"/>
        <v>0</v>
      </c>
      <c r="I12" s="78">
        <f t="shared" si="2"/>
        <v>132963.91199999998</v>
      </c>
    </row>
    <row r="13" spans="2:9">
      <c r="B13" s="96">
        <v>7</v>
      </c>
      <c r="C13" s="23" t="s">
        <v>119</v>
      </c>
      <c r="D13" s="28">
        <v>773046</v>
      </c>
      <c r="E13" s="44">
        <v>16.62</v>
      </c>
      <c r="F13" s="78">
        <f t="shared" si="0"/>
        <v>128480.2452</v>
      </c>
      <c r="G13" s="44">
        <v>20</v>
      </c>
      <c r="H13" s="78">
        <f t="shared" si="1"/>
        <v>154609.20000000001</v>
      </c>
      <c r="I13" s="78">
        <f t="shared" si="2"/>
        <v>283089.44520000002</v>
      </c>
    </row>
    <row r="14" spans="2:9">
      <c r="B14" s="22">
        <v>8</v>
      </c>
      <c r="C14" s="23" t="s">
        <v>120</v>
      </c>
      <c r="D14" s="28">
        <v>853375</v>
      </c>
      <c r="E14" s="44">
        <v>13.95</v>
      </c>
      <c r="F14" s="78">
        <f t="shared" si="0"/>
        <v>119045.81249999999</v>
      </c>
      <c r="G14" s="44"/>
      <c r="H14" s="78">
        <f t="shared" si="1"/>
        <v>0</v>
      </c>
      <c r="I14" s="78">
        <f t="shared" si="2"/>
        <v>119045.81249999999</v>
      </c>
    </row>
    <row r="15" spans="2:9">
      <c r="B15" s="96">
        <v>9</v>
      </c>
      <c r="C15" s="23" t="s">
        <v>121</v>
      </c>
      <c r="D15" s="28">
        <v>853375</v>
      </c>
      <c r="E15" s="44">
        <v>13.79</v>
      </c>
      <c r="F15" s="78">
        <f t="shared" si="0"/>
        <v>117680.41249999999</v>
      </c>
      <c r="G15" s="44"/>
      <c r="H15" s="78">
        <f t="shared" si="1"/>
        <v>0</v>
      </c>
      <c r="I15" s="78">
        <f t="shared" si="2"/>
        <v>117680.41249999999</v>
      </c>
    </row>
    <row r="16" spans="2:9">
      <c r="B16" s="96">
        <v>10</v>
      </c>
      <c r="C16" s="23" t="s">
        <v>122</v>
      </c>
      <c r="D16" s="28">
        <v>813214</v>
      </c>
      <c r="E16" s="44"/>
      <c r="F16" s="78">
        <f t="shared" si="0"/>
        <v>0</v>
      </c>
      <c r="G16" s="44"/>
      <c r="H16" s="78">
        <f t="shared" si="1"/>
        <v>0</v>
      </c>
      <c r="I16" s="78">
        <f t="shared" si="2"/>
        <v>0</v>
      </c>
    </row>
    <row r="17" spans="2:9">
      <c r="B17" s="22">
        <v>11</v>
      </c>
      <c r="C17" s="23" t="s">
        <v>123</v>
      </c>
      <c r="D17" s="31">
        <v>853375</v>
      </c>
      <c r="E17" s="44">
        <v>11.85</v>
      </c>
      <c r="F17" s="78">
        <f t="shared" si="0"/>
        <v>101124.9375</v>
      </c>
      <c r="G17" s="44"/>
      <c r="H17" s="78">
        <f t="shared" si="1"/>
        <v>0</v>
      </c>
      <c r="I17" s="78">
        <f t="shared" si="2"/>
        <v>101124.9375</v>
      </c>
    </row>
    <row r="18" spans="2:9">
      <c r="B18" s="96">
        <v>12</v>
      </c>
      <c r="C18" s="23" t="s">
        <v>124</v>
      </c>
      <c r="D18" s="31">
        <v>773046</v>
      </c>
      <c r="E18" s="44">
        <v>13.58</v>
      </c>
      <c r="F18" s="78">
        <f t="shared" si="0"/>
        <v>104979.6468</v>
      </c>
      <c r="G18" s="44"/>
      <c r="H18" s="78">
        <f t="shared" si="1"/>
        <v>0</v>
      </c>
      <c r="I18" s="78">
        <f t="shared" si="2"/>
        <v>104979.6468</v>
      </c>
    </row>
    <row r="19" spans="2:9">
      <c r="B19" s="96">
        <v>13</v>
      </c>
      <c r="C19" s="23" t="s">
        <v>192</v>
      </c>
      <c r="D19" s="31">
        <v>731527</v>
      </c>
      <c r="E19" s="44">
        <v>11.05</v>
      </c>
      <c r="F19" s="78">
        <f t="shared" si="0"/>
        <v>80833.733500000002</v>
      </c>
      <c r="G19" s="44"/>
      <c r="H19" s="78">
        <f t="shared" si="1"/>
        <v>0</v>
      </c>
      <c r="I19" s="78">
        <f t="shared" si="2"/>
        <v>80833.733500000002</v>
      </c>
    </row>
    <row r="20" spans="2:9">
      <c r="B20" s="22">
        <v>14</v>
      </c>
      <c r="C20" s="23" t="s">
        <v>126</v>
      </c>
      <c r="D20" s="31">
        <v>773046</v>
      </c>
      <c r="E20" s="44">
        <v>20</v>
      </c>
      <c r="F20" s="78">
        <f t="shared" si="0"/>
        <v>154609.20000000001</v>
      </c>
      <c r="G20" s="44">
        <v>20</v>
      </c>
      <c r="H20" s="78">
        <f t="shared" si="1"/>
        <v>154609.20000000001</v>
      </c>
      <c r="I20" s="78">
        <f t="shared" si="2"/>
        <v>309218.40000000002</v>
      </c>
    </row>
    <row r="21" spans="2:9">
      <c r="B21" s="96">
        <v>15</v>
      </c>
      <c r="C21" s="23" t="s">
        <v>127</v>
      </c>
      <c r="D21" s="31">
        <v>731527</v>
      </c>
      <c r="E21" s="44">
        <v>14.37</v>
      </c>
      <c r="F21" s="78">
        <f t="shared" si="0"/>
        <v>105120.4299</v>
      </c>
      <c r="G21" s="44"/>
      <c r="H21" s="78">
        <f t="shared" si="1"/>
        <v>0</v>
      </c>
      <c r="I21" s="78">
        <f t="shared" si="2"/>
        <v>105120.4299</v>
      </c>
    </row>
    <row r="22" spans="2:9">
      <c r="B22" s="96">
        <v>16</v>
      </c>
      <c r="C22" s="23" t="s">
        <v>128</v>
      </c>
      <c r="D22" s="31">
        <v>731527</v>
      </c>
      <c r="E22" s="44">
        <v>13.33</v>
      </c>
      <c r="F22" s="78">
        <f t="shared" si="0"/>
        <v>97512.549100000004</v>
      </c>
      <c r="G22" s="44">
        <v>20</v>
      </c>
      <c r="H22" s="78">
        <f t="shared" si="1"/>
        <v>146305.4</v>
      </c>
      <c r="I22" s="78">
        <f t="shared" si="2"/>
        <v>243817.9491</v>
      </c>
    </row>
    <row r="23" spans="2:9">
      <c r="B23" s="22">
        <v>17</v>
      </c>
      <c r="C23" s="23" t="s">
        <v>129</v>
      </c>
      <c r="D23" s="31">
        <v>731527</v>
      </c>
      <c r="E23" s="44">
        <v>11</v>
      </c>
      <c r="F23" s="78">
        <f t="shared" si="0"/>
        <v>80467.97</v>
      </c>
      <c r="G23" s="44"/>
      <c r="H23" s="78">
        <f t="shared" si="1"/>
        <v>0</v>
      </c>
      <c r="I23" s="78">
        <f t="shared" si="2"/>
        <v>80467.97</v>
      </c>
    </row>
    <row r="24" spans="2:9">
      <c r="B24" s="96">
        <v>18</v>
      </c>
      <c r="C24" s="23" t="s">
        <v>130</v>
      </c>
      <c r="D24" s="31">
        <v>690018</v>
      </c>
      <c r="E24" s="44">
        <v>11.39</v>
      </c>
      <c r="F24" s="78">
        <f t="shared" si="0"/>
        <v>78593.050199999998</v>
      </c>
      <c r="G24" s="44"/>
      <c r="H24" s="78">
        <f t="shared" si="1"/>
        <v>0</v>
      </c>
      <c r="I24" s="78">
        <f t="shared" si="2"/>
        <v>78593.050199999998</v>
      </c>
    </row>
    <row r="25" spans="2:9">
      <c r="B25" s="96">
        <v>19</v>
      </c>
      <c r="C25" s="23" t="s">
        <v>131</v>
      </c>
      <c r="D25" s="31">
        <v>813215</v>
      </c>
      <c r="E25" s="44">
        <v>12.88</v>
      </c>
      <c r="F25" s="78">
        <f t="shared" si="0"/>
        <v>104742.092</v>
      </c>
      <c r="G25" s="44"/>
      <c r="H25" s="78">
        <f t="shared" si="1"/>
        <v>0</v>
      </c>
      <c r="I25" s="78">
        <f t="shared" si="2"/>
        <v>104742.092</v>
      </c>
    </row>
    <row r="26" spans="2:9">
      <c r="B26" s="22">
        <v>20</v>
      </c>
      <c r="C26" s="23" t="s">
        <v>154</v>
      </c>
      <c r="D26" s="31">
        <v>773046</v>
      </c>
      <c r="E26" s="44"/>
      <c r="F26" s="78">
        <f t="shared" si="0"/>
        <v>0</v>
      </c>
      <c r="G26" s="44"/>
      <c r="H26" s="78">
        <f t="shared" si="1"/>
        <v>0</v>
      </c>
      <c r="I26" s="78">
        <f t="shared" si="2"/>
        <v>0</v>
      </c>
    </row>
    <row r="27" spans="2:9">
      <c r="B27" s="96">
        <v>21</v>
      </c>
      <c r="C27" s="23" t="s">
        <v>132</v>
      </c>
      <c r="D27" s="31">
        <v>690018</v>
      </c>
      <c r="E27" s="44"/>
      <c r="F27" s="78">
        <f t="shared" si="0"/>
        <v>0</v>
      </c>
      <c r="G27" s="44"/>
      <c r="H27" s="78">
        <f t="shared" si="1"/>
        <v>0</v>
      </c>
      <c r="I27" s="78">
        <f t="shared" si="2"/>
        <v>0</v>
      </c>
    </row>
    <row r="28" spans="2:9">
      <c r="B28" s="96">
        <v>22</v>
      </c>
      <c r="C28" s="23" t="s">
        <v>133</v>
      </c>
      <c r="D28" s="74">
        <v>625965</v>
      </c>
      <c r="E28" s="44"/>
      <c r="F28" s="78">
        <f t="shared" si="0"/>
        <v>0</v>
      </c>
      <c r="G28" s="44"/>
      <c r="H28" s="78">
        <f t="shared" si="1"/>
        <v>0</v>
      </c>
      <c r="I28" s="78">
        <f t="shared" si="2"/>
        <v>0</v>
      </c>
    </row>
    <row r="29" spans="2:9">
      <c r="B29" s="22">
        <v>23</v>
      </c>
      <c r="C29" s="23" t="s">
        <v>162</v>
      </c>
      <c r="D29" s="74">
        <v>625965</v>
      </c>
      <c r="E29" s="44"/>
      <c r="F29" s="78">
        <f t="shared" si="0"/>
        <v>0</v>
      </c>
      <c r="G29" s="44"/>
      <c r="H29" s="78">
        <f t="shared" si="1"/>
        <v>0</v>
      </c>
      <c r="I29" s="78">
        <f t="shared" si="2"/>
        <v>0</v>
      </c>
    </row>
    <row r="30" spans="2:9">
      <c r="B30" s="96">
        <v>24</v>
      </c>
      <c r="C30" s="41" t="s">
        <v>136</v>
      </c>
      <c r="D30" s="74">
        <v>567152</v>
      </c>
      <c r="E30" s="44"/>
      <c r="F30" s="78">
        <f t="shared" si="0"/>
        <v>0</v>
      </c>
      <c r="G30" s="44"/>
      <c r="H30" s="78">
        <f t="shared" si="1"/>
        <v>0</v>
      </c>
      <c r="I30" s="78">
        <f t="shared" si="2"/>
        <v>0</v>
      </c>
    </row>
    <row r="31" spans="2:9">
      <c r="B31" s="96">
        <v>25</v>
      </c>
      <c r="C31" s="23" t="s">
        <v>138</v>
      </c>
      <c r="D31" s="74">
        <v>674306</v>
      </c>
      <c r="E31" s="44"/>
      <c r="F31" s="78">
        <f t="shared" si="0"/>
        <v>0</v>
      </c>
      <c r="G31" s="44"/>
      <c r="H31" s="78">
        <f t="shared" si="1"/>
        <v>0</v>
      </c>
      <c r="I31" s="78">
        <f t="shared" si="2"/>
        <v>0</v>
      </c>
    </row>
    <row r="32" spans="2:9">
      <c r="B32" s="22">
        <v>26</v>
      </c>
      <c r="C32" s="23" t="s">
        <v>140</v>
      </c>
      <c r="D32" s="74">
        <v>499852</v>
      </c>
      <c r="E32" s="44"/>
      <c r="F32" s="78">
        <f t="shared" si="0"/>
        <v>0</v>
      </c>
      <c r="G32" s="44"/>
      <c r="H32" s="78">
        <f t="shared" si="1"/>
        <v>0</v>
      </c>
      <c r="I32" s="78">
        <f t="shared" si="2"/>
        <v>0</v>
      </c>
    </row>
    <row r="33" spans="2:9">
      <c r="B33" s="96">
        <v>27</v>
      </c>
      <c r="C33" s="47" t="s">
        <v>142</v>
      </c>
      <c r="D33" s="74">
        <v>519503</v>
      </c>
      <c r="E33" s="44"/>
      <c r="F33" s="78">
        <f t="shared" si="0"/>
        <v>0</v>
      </c>
      <c r="G33" s="44"/>
      <c r="H33" s="78">
        <f t="shared" si="1"/>
        <v>0</v>
      </c>
      <c r="I33" s="78">
        <f t="shared" si="2"/>
        <v>0</v>
      </c>
    </row>
    <row r="34" spans="2:9">
      <c r="B34" s="96">
        <v>28</v>
      </c>
      <c r="C34" s="47" t="s">
        <v>191</v>
      </c>
      <c r="D34" s="99">
        <v>773046</v>
      </c>
      <c r="E34" s="44">
        <v>10.46</v>
      </c>
      <c r="F34" s="78">
        <f t="shared" si="0"/>
        <v>80860.611600000004</v>
      </c>
      <c r="G34" s="44"/>
      <c r="H34" s="78">
        <f t="shared" si="1"/>
        <v>0</v>
      </c>
      <c r="I34" s="78">
        <v>80861</v>
      </c>
    </row>
    <row r="35" spans="2:9">
      <c r="B35" s="22">
        <v>29</v>
      </c>
      <c r="C35" s="47" t="s">
        <v>145</v>
      </c>
      <c r="D35" s="71">
        <v>625965</v>
      </c>
      <c r="E35" s="44"/>
      <c r="F35" s="78">
        <f t="shared" si="0"/>
        <v>0</v>
      </c>
      <c r="G35" s="44"/>
      <c r="H35" s="78">
        <f t="shared" si="1"/>
        <v>0</v>
      </c>
      <c r="I35" s="78">
        <f t="shared" si="2"/>
        <v>0</v>
      </c>
    </row>
    <row r="36" spans="2:9">
      <c r="B36" s="96">
        <v>30</v>
      </c>
      <c r="C36" s="47" t="s">
        <v>146</v>
      </c>
      <c r="D36" s="71">
        <v>625965</v>
      </c>
      <c r="E36" s="44"/>
      <c r="F36" s="78">
        <f t="shared" si="0"/>
        <v>0</v>
      </c>
      <c r="G36" s="44"/>
      <c r="H36" s="78">
        <f t="shared" si="1"/>
        <v>0</v>
      </c>
      <c r="I36" s="78">
        <f t="shared" si="2"/>
        <v>0</v>
      </c>
    </row>
    <row r="37" spans="2:9">
      <c r="B37" s="96">
        <v>31</v>
      </c>
      <c r="C37" s="12" t="s">
        <v>147</v>
      </c>
      <c r="D37" s="72">
        <v>625965</v>
      </c>
      <c r="E37" s="44"/>
      <c r="F37" s="78">
        <f t="shared" si="0"/>
        <v>0</v>
      </c>
      <c r="G37" s="44"/>
      <c r="H37" s="78">
        <f t="shared" si="1"/>
        <v>0</v>
      </c>
      <c r="I37" s="78">
        <f t="shared" si="2"/>
        <v>0</v>
      </c>
    </row>
    <row r="38" spans="2:9">
      <c r="B38" s="22">
        <v>32</v>
      </c>
      <c r="C38" s="12" t="s">
        <v>148</v>
      </c>
      <c r="D38" s="72">
        <v>625965</v>
      </c>
      <c r="E38" s="44"/>
      <c r="F38" s="78">
        <f t="shared" si="0"/>
        <v>0</v>
      </c>
      <c r="G38" s="44"/>
      <c r="H38" s="78">
        <f t="shared" si="1"/>
        <v>0</v>
      </c>
      <c r="I38" s="78">
        <f t="shared" si="2"/>
        <v>0</v>
      </c>
    </row>
    <row r="39" spans="2:9">
      <c r="B39" s="96">
        <v>33</v>
      </c>
      <c r="C39" s="12" t="s">
        <v>163</v>
      </c>
      <c r="D39" s="73">
        <v>643238</v>
      </c>
      <c r="E39" s="44"/>
      <c r="F39" s="78">
        <f t="shared" si="0"/>
        <v>0</v>
      </c>
      <c r="G39" s="44"/>
      <c r="H39" s="78">
        <f t="shared" si="1"/>
        <v>0</v>
      </c>
      <c r="I39" s="78">
        <f t="shared" si="2"/>
        <v>0</v>
      </c>
    </row>
    <row r="40" spans="2:9">
      <c r="B40" s="96">
        <v>34</v>
      </c>
      <c r="C40" s="12" t="s">
        <v>164</v>
      </c>
      <c r="D40" s="72">
        <v>625965</v>
      </c>
      <c r="E40" s="44"/>
      <c r="F40" s="78">
        <f t="shared" si="0"/>
        <v>0</v>
      </c>
      <c r="G40" s="44"/>
      <c r="H40" s="78">
        <f t="shared" si="1"/>
        <v>0</v>
      </c>
      <c r="I40" s="78">
        <f t="shared" si="2"/>
        <v>0</v>
      </c>
    </row>
    <row r="41" spans="2:9">
      <c r="B41" s="22">
        <v>35</v>
      </c>
      <c r="C41" s="12" t="s">
        <v>172</v>
      </c>
      <c r="D41" s="72">
        <v>625965</v>
      </c>
      <c r="E41" s="44"/>
      <c r="F41" s="78">
        <f t="shared" si="0"/>
        <v>0</v>
      </c>
      <c r="G41" s="44"/>
      <c r="H41" s="78">
        <f t="shared" si="1"/>
        <v>0</v>
      </c>
      <c r="I41" s="78">
        <f t="shared" si="2"/>
        <v>0</v>
      </c>
    </row>
    <row r="42" spans="2:9">
      <c r="B42" s="44"/>
      <c r="C42" s="44"/>
      <c r="D42" s="61">
        <f t="shared" ref="D42:H42" si="3">SUM(D7:D38)</f>
        <v>22406030</v>
      </c>
      <c r="E42" s="61">
        <f t="shared" si="3"/>
        <v>238.10000000000005</v>
      </c>
      <c r="F42" s="61">
        <f t="shared" si="3"/>
        <v>1862332.4035999998</v>
      </c>
      <c r="G42" s="61">
        <f t="shared" si="3"/>
        <v>60</v>
      </c>
      <c r="H42" s="61">
        <f t="shared" si="3"/>
        <v>455523.80000000005</v>
      </c>
      <c r="I42" s="98">
        <f>SUM(I7:I41)</f>
        <v>2317856.5920000006</v>
      </c>
    </row>
    <row r="43" spans="2:9">
      <c r="B43" s="95"/>
      <c r="C43" s="95"/>
      <c r="D43" s="72"/>
      <c r="E43" s="44"/>
      <c r="F43" s="44"/>
      <c r="G43" s="44"/>
      <c r="H43" s="44"/>
      <c r="I43" s="44"/>
    </row>
  </sheetData>
  <mergeCells count="8">
    <mergeCell ref="G1:I2"/>
    <mergeCell ref="B4:B6"/>
    <mergeCell ref="C4:C6"/>
    <mergeCell ref="D4:I4"/>
    <mergeCell ref="D5:D6"/>
    <mergeCell ref="E5:F5"/>
    <mergeCell ref="G5:H5"/>
    <mergeCell ref="I5:I6"/>
  </mergeCell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7FB6-4A18-4757-A76E-C2145B67D574}">
  <dimension ref="A1:P39"/>
  <sheetViews>
    <sheetView tabSelected="1" topLeftCell="A4" workbookViewId="0">
      <selection activeCell="P38" sqref="P38"/>
    </sheetView>
  </sheetViews>
  <sheetFormatPr defaultRowHeight="15"/>
  <cols>
    <col min="1" max="1" width="4.28515625" customWidth="1"/>
    <col min="2" max="2" width="15.5703125" customWidth="1"/>
    <col min="3" max="3" width="14" customWidth="1"/>
    <col min="4" max="4" width="13.7109375" customWidth="1"/>
    <col min="5" max="5" width="7.5703125" customWidth="1"/>
    <col min="6" max="6" width="11.5703125" customWidth="1"/>
    <col min="7" max="7" width="6.5703125" customWidth="1"/>
    <col min="8" max="8" width="10.7109375" customWidth="1"/>
    <col min="9" max="9" width="9.85546875" customWidth="1"/>
    <col min="10" max="10" width="11.5703125" customWidth="1"/>
    <col min="11" max="11" width="7.28515625" customWidth="1"/>
    <col min="12" max="12" width="10.5703125" customWidth="1"/>
    <col min="13" max="13" width="5.5703125" customWidth="1"/>
    <col min="14" max="15" width="10.140625" customWidth="1"/>
    <col min="16" max="16" width="11.42578125" customWidth="1"/>
  </cols>
  <sheetData>
    <row r="1" spans="1:16">
      <c r="A1" s="119" t="s">
        <v>100</v>
      </c>
      <c r="B1" s="122" t="s">
        <v>150</v>
      </c>
      <c r="C1" s="122" t="s">
        <v>101</v>
      </c>
      <c r="D1" s="109" t="s">
        <v>196</v>
      </c>
      <c r="E1" s="110"/>
      <c r="F1" s="110"/>
      <c r="G1" s="110"/>
      <c r="H1" s="110"/>
      <c r="I1" s="111"/>
      <c r="J1" s="109" t="s">
        <v>198</v>
      </c>
      <c r="K1" s="110"/>
      <c r="L1" s="110"/>
      <c r="M1" s="110"/>
      <c r="N1" s="110"/>
      <c r="O1" s="136"/>
      <c r="P1" s="95"/>
    </row>
    <row r="2" spans="1:16" ht="30" customHeight="1">
      <c r="A2" s="120"/>
      <c r="B2" s="123"/>
      <c r="C2" s="123"/>
      <c r="D2" s="112" t="s">
        <v>195</v>
      </c>
      <c r="E2" s="114" t="s">
        <v>105</v>
      </c>
      <c r="F2" s="114"/>
      <c r="G2" s="114" t="s">
        <v>197</v>
      </c>
      <c r="H2" s="114"/>
      <c r="I2" s="115" t="s">
        <v>107</v>
      </c>
      <c r="J2" s="112" t="s">
        <v>199</v>
      </c>
      <c r="K2" s="114" t="s">
        <v>105</v>
      </c>
      <c r="L2" s="114"/>
      <c r="M2" s="114" t="s">
        <v>200</v>
      </c>
      <c r="N2" s="114"/>
      <c r="O2" s="137" t="s">
        <v>107</v>
      </c>
      <c r="P2" s="135" t="s">
        <v>182</v>
      </c>
    </row>
    <row r="3" spans="1:16" ht="26.25" thickBot="1">
      <c r="A3" s="121"/>
      <c r="B3" s="124"/>
      <c r="C3" s="124"/>
      <c r="D3" s="113"/>
      <c r="E3" s="97" t="s">
        <v>109</v>
      </c>
      <c r="F3" s="97" t="s">
        <v>110</v>
      </c>
      <c r="G3" s="97" t="s">
        <v>109</v>
      </c>
      <c r="H3" s="97" t="s">
        <v>110</v>
      </c>
      <c r="I3" s="116"/>
      <c r="J3" s="113"/>
      <c r="K3" s="97" t="s">
        <v>109</v>
      </c>
      <c r="L3" s="97" t="s">
        <v>110</v>
      </c>
      <c r="M3" s="97" t="s">
        <v>109</v>
      </c>
      <c r="N3" s="97" t="s">
        <v>110</v>
      </c>
      <c r="O3" s="138"/>
      <c r="P3" s="135"/>
    </row>
    <row r="4" spans="1:16">
      <c r="A4" s="22">
        <v>1</v>
      </c>
      <c r="B4" s="23" t="s">
        <v>113</v>
      </c>
      <c r="C4" s="23" t="s">
        <v>114</v>
      </c>
      <c r="D4" s="28">
        <v>836096</v>
      </c>
      <c r="E4" s="102">
        <v>17</v>
      </c>
      <c r="F4" s="78">
        <f t="shared" ref="F4:F37" si="0">D4*E4%</f>
        <v>142136.32000000001</v>
      </c>
      <c r="G4" s="101">
        <v>20</v>
      </c>
      <c r="H4" s="78">
        <f t="shared" ref="H4:H37" si="1">D4*G4%</f>
        <v>167219.20000000001</v>
      </c>
      <c r="I4" s="78">
        <f t="shared" ref="I4:I38" si="2">F4+H4</f>
        <v>309355.52000000002</v>
      </c>
      <c r="J4" s="28">
        <v>836096</v>
      </c>
      <c r="K4" s="44">
        <v>18.8</v>
      </c>
      <c r="L4" s="78">
        <f t="shared" ref="L4:L37" si="3">J4*K4%</f>
        <v>157186.04800000001</v>
      </c>
      <c r="M4" s="44">
        <v>22</v>
      </c>
      <c r="N4" s="78">
        <f t="shared" ref="N4:N37" si="4">J4*M4%</f>
        <v>183941.12</v>
      </c>
      <c r="O4" s="104">
        <f t="shared" ref="O4:O38" si="5">L4+N4</f>
        <v>341127.16800000001</v>
      </c>
      <c r="P4" s="106">
        <f t="shared" ref="P4:P37" si="6">I4+O4</f>
        <v>650482.68800000008</v>
      </c>
    </row>
    <row r="5" spans="1:16">
      <c r="A5" s="100">
        <v>2</v>
      </c>
      <c r="B5" s="23" t="s">
        <v>159</v>
      </c>
      <c r="C5" s="23" t="s">
        <v>115</v>
      </c>
      <c r="D5" s="31">
        <v>836096</v>
      </c>
      <c r="E5" s="44">
        <v>13.41</v>
      </c>
      <c r="F5" s="78">
        <f t="shared" si="0"/>
        <v>112120.4736</v>
      </c>
      <c r="G5" s="101">
        <v>16</v>
      </c>
      <c r="H5" s="78">
        <f t="shared" si="1"/>
        <v>133775.36000000002</v>
      </c>
      <c r="I5" s="78">
        <f t="shared" si="2"/>
        <v>245895.83360000001</v>
      </c>
      <c r="J5" s="31">
        <v>836096</v>
      </c>
      <c r="K5" s="44">
        <v>18.2</v>
      </c>
      <c r="L5" s="78">
        <f t="shared" si="3"/>
        <v>152169.47200000001</v>
      </c>
      <c r="M5" s="44">
        <v>22</v>
      </c>
      <c r="N5" s="78">
        <f t="shared" si="4"/>
        <v>183941.12</v>
      </c>
      <c r="O5" s="104">
        <f t="shared" si="5"/>
        <v>336110.592</v>
      </c>
      <c r="P5" s="106">
        <f t="shared" si="6"/>
        <v>582006.42559999996</v>
      </c>
    </row>
    <row r="6" spans="1:16">
      <c r="A6" s="103">
        <v>3</v>
      </c>
      <c r="B6" s="23" t="s">
        <v>116</v>
      </c>
      <c r="C6" s="23" t="s">
        <v>114</v>
      </c>
      <c r="D6" s="28">
        <v>813215</v>
      </c>
      <c r="E6" s="44">
        <v>14.94</v>
      </c>
      <c r="F6" s="78">
        <f t="shared" si="0"/>
        <v>121494.32100000001</v>
      </c>
      <c r="G6" s="101">
        <v>18</v>
      </c>
      <c r="H6" s="78">
        <f t="shared" si="1"/>
        <v>146378.69999999998</v>
      </c>
      <c r="I6" s="78">
        <f t="shared" si="2"/>
        <v>267873.02100000001</v>
      </c>
      <c r="J6" s="28">
        <v>813215</v>
      </c>
      <c r="K6" s="44"/>
      <c r="L6" s="78">
        <f t="shared" si="3"/>
        <v>0</v>
      </c>
      <c r="M6" s="44"/>
      <c r="N6" s="78">
        <f t="shared" si="4"/>
        <v>0</v>
      </c>
      <c r="O6" s="104">
        <f t="shared" si="5"/>
        <v>0</v>
      </c>
      <c r="P6" s="106">
        <f t="shared" si="6"/>
        <v>267873.02100000001</v>
      </c>
    </row>
    <row r="7" spans="1:16">
      <c r="A7" s="22">
        <v>4</v>
      </c>
      <c r="B7" s="23" t="s">
        <v>117</v>
      </c>
      <c r="C7" s="23" t="s">
        <v>115</v>
      </c>
      <c r="D7" s="28">
        <v>836096</v>
      </c>
      <c r="E7" s="44">
        <v>14.44</v>
      </c>
      <c r="F7" s="78">
        <f t="shared" si="0"/>
        <v>120732.26240000001</v>
      </c>
      <c r="G7" s="101">
        <v>18</v>
      </c>
      <c r="H7" s="78">
        <f t="shared" si="1"/>
        <v>150497.28</v>
      </c>
      <c r="I7" s="78">
        <f t="shared" si="2"/>
        <v>271229.54240000003</v>
      </c>
      <c r="J7" s="28">
        <v>836096</v>
      </c>
      <c r="K7" s="44">
        <v>14.29</v>
      </c>
      <c r="L7" s="78">
        <f t="shared" si="3"/>
        <v>119478.11839999999</v>
      </c>
      <c r="M7" s="44">
        <v>20</v>
      </c>
      <c r="N7" s="78">
        <f t="shared" si="4"/>
        <v>167219.20000000001</v>
      </c>
      <c r="O7" s="104">
        <f t="shared" si="5"/>
        <v>286697.31839999999</v>
      </c>
      <c r="P7" s="106">
        <f t="shared" si="6"/>
        <v>557926.86080000002</v>
      </c>
    </row>
    <row r="8" spans="1:16">
      <c r="A8" s="107">
        <v>5</v>
      </c>
      <c r="B8" s="23" t="s">
        <v>118</v>
      </c>
      <c r="C8" s="23" t="s">
        <v>114</v>
      </c>
      <c r="D8" s="28">
        <v>836096</v>
      </c>
      <c r="E8" s="44">
        <v>17.5</v>
      </c>
      <c r="F8" s="78">
        <f t="shared" si="0"/>
        <v>146316.79999999999</v>
      </c>
      <c r="G8" s="101">
        <v>20</v>
      </c>
      <c r="H8" s="78">
        <f t="shared" si="1"/>
        <v>167219.20000000001</v>
      </c>
      <c r="I8" s="78">
        <f t="shared" si="2"/>
        <v>313536</v>
      </c>
      <c r="J8" s="28">
        <v>836096</v>
      </c>
      <c r="K8" s="44">
        <v>17.850000000000001</v>
      </c>
      <c r="L8" s="78">
        <f t="shared" si="3"/>
        <v>149243.13600000003</v>
      </c>
      <c r="M8" s="44">
        <v>22</v>
      </c>
      <c r="N8" s="78">
        <f t="shared" si="4"/>
        <v>183941.12</v>
      </c>
      <c r="O8" s="104">
        <f t="shared" si="5"/>
        <v>333184.25600000005</v>
      </c>
      <c r="P8" s="106">
        <f t="shared" si="6"/>
        <v>646720.25600000005</v>
      </c>
    </row>
    <row r="9" spans="1:16">
      <c r="A9" s="107">
        <v>6</v>
      </c>
      <c r="B9" s="23" t="s">
        <v>119</v>
      </c>
      <c r="C9" s="23" t="s">
        <v>114</v>
      </c>
      <c r="D9" s="28">
        <v>773046</v>
      </c>
      <c r="E9" s="44">
        <v>12.58</v>
      </c>
      <c r="F9" s="78">
        <f t="shared" si="0"/>
        <v>97249.186799999996</v>
      </c>
      <c r="G9" s="101">
        <v>20</v>
      </c>
      <c r="H9" s="78">
        <f t="shared" si="1"/>
        <v>154609.20000000001</v>
      </c>
      <c r="I9" s="78">
        <f t="shared" si="2"/>
        <v>251858.38680000001</v>
      </c>
      <c r="J9" s="28">
        <v>773046</v>
      </c>
      <c r="K9" s="44">
        <v>14.29</v>
      </c>
      <c r="L9" s="78">
        <f t="shared" si="3"/>
        <v>110468.27340000001</v>
      </c>
      <c r="M9" s="44">
        <v>20</v>
      </c>
      <c r="N9" s="78">
        <f t="shared" si="4"/>
        <v>154609.20000000001</v>
      </c>
      <c r="O9" s="104">
        <f t="shared" si="5"/>
        <v>265077.47340000002</v>
      </c>
      <c r="P9" s="106">
        <f t="shared" si="6"/>
        <v>516935.8602</v>
      </c>
    </row>
    <row r="10" spans="1:16">
      <c r="A10" s="22">
        <v>7</v>
      </c>
      <c r="B10" s="23" t="s">
        <v>120</v>
      </c>
      <c r="C10" s="23" t="s">
        <v>114</v>
      </c>
      <c r="D10" s="28">
        <v>853375</v>
      </c>
      <c r="E10" s="44">
        <v>14.63</v>
      </c>
      <c r="F10" s="78">
        <f t="shared" si="0"/>
        <v>124848.76250000001</v>
      </c>
      <c r="G10" s="101">
        <v>18</v>
      </c>
      <c r="H10" s="78">
        <f t="shared" si="1"/>
        <v>153607.5</v>
      </c>
      <c r="I10" s="78">
        <f t="shared" si="2"/>
        <v>278456.26250000001</v>
      </c>
      <c r="J10" s="28">
        <v>853375</v>
      </c>
      <c r="K10" s="44">
        <v>16.03</v>
      </c>
      <c r="L10" s="78">
        <f t="shared" si="3"/>
        <v>136796.01250000001</v>
      </c>
      <c r="M10" s="44">
        <v>22</v>
      </c>
      <c r="N10" s="78">
        <f t="shared" si="4"/>
        <v>187742.5</v>
      </c>
      <c r="O10" s="104">
        <f t="shared" si="5"/>
        <v>324538.51250000001</v>
      </c>
      <c r="P10" s="106">
        <f t="shared" si="6"/>
        <v>602994.77500000002</v>
      </c>
    </row>
    <row r="11" spans="1:16">
      <c r="A11" s="107">
        <v>8</v>
      </c>
      <c r="B11" s="23" t="s">
        <v>121</v>
      </c>
      <c r="C11" s="23" t="s">
        <v>114</v>
      </c>
      <c r="D11" s="28">
        <v>853375</v>
      </c>
      <c r="E11" s="44">
        <v>13.9</v>
      </c>
      <c r="F11" s="78">
        <f t="shared" si="0"/>
        <v>118619.12500000001</v>
      </c>
      <c r="G11" s="101">
        <v>16</v>
      </c>
      <c r="H11" s="78">
        <f t="shared" si="1"/>
        <v>136540</v>
      </c>
      <c r="I11" s="78">
        <f t="shared" si="2"/>
        <v>255159.125</v>
      </c>
      <c r="J11" s="28">
        <v>853375</v>
      </c>
      <c r="K11" s="44">
        <v>14.85</v>
      </c>
      <c r="L11" s="78">
        <f t="shared" si="3"/>
        <v>126726.1875</v>
      </c>
      <c r="M11" s="44">
        <v>20</v>
      </c>
      <c r="N11" s="78">
        <f t="shared" si="4"/>
        <v>170675</v>
      </c>
      <c r="O11" s="104">
        <f t="shared" si="5"/>
        <v>297401.1875</v>
      </c>
      <c r="P11" s="106">
        <f t="shared" si="6"/>
        <v>552560.3125</v>
      </c>
    </row>
    <row r="12" spans="1:16">
      <c r="A12" s="107">
        <v>9</v>
      </c>
      <c r="B12" s="23" t="s">
        <v>122</v>
      </c>
      <c r="C12" s="23" t="s">
        <v>114</v>
      </c>
      <c r="D12" s="28">
        <v>813214</v>
      </c>
      <c r="E12" s="44">
        <v>14.17</v>
      </c>
      <c r="F12" s="78">
        <f t="shared" si="0"/>
        <v>115232.42379999999</v>
      </c>
      <c r="G12" s="101">
        <v>16</v>
      </c>
      <c r="H12" s="78">
        <f t="shared" si="1"/>
        <v>130114.24000000001</v>
      </c>
      <c r="I12" s="78">
        <f t="shared" si="2"/>
        <v>245346.66379999998</v>
      </c>
      <c r="J12" s="28">
        <v>813214</v>
      </c>
      <c r="K12" s="44">
        <v>15.05</v>
      </c>
      <c r="L12" s="78">
        <f t="shared" si="3"/>
        <v>122388.70699999999</v>
      </c>
      <c r="M12" s="44">
        <v>20</v>
      </c>
      <c r="N12" s="78">
        <f t="shared" si="4"/>
        <v>162642.80000000002</v>
      </c>
      <c r="O12" s="104">
        <f t="shared" si="5"/>
        <v>285031.50699999998</v>
      </c>
      <c r="P12" s="106">
        <f t="shared" si="6"/>
        <v>530378.17079999996</v>
      </c>
    </row>
    <row r="13" spans="1:16">
      <c r="A13" s="22">
        <v>10</v>
      </c>
      <c r="B13" s="23" t="s">
        <v>123</v>
      </c>
      <c r="C13" s="23" t="s">
        <v>114</v>
      </c>
      <c r="D13" s="31">
        <v>853375</v>
      </c>
      <c r="E13" s="44">
        <v>14.99</v>
      </c>
      <c r="F13" s="78">
        <f t="shared" si="0"/>
        <v>127920.91250000001</v>
      </c>
      <c r="G13" s="101">
        <v>18</v>
      </c>
      <c r="H13" s="78">
        <f t="shared" si="1"/>
        <v>153607.5</v>
      </c>
      <c r="I13" s="78">
        <f t="shared" si="2"/>
        <v>281528.41249999998</v>
      </c>
      <c r="J13" s="31">
        <v>853375</v>
      </c>
      <c r="K13" s="44">
        <v>17.23</v>
      </c>
      <c r="L13" s="78">
        <f t="shared" si="3"/>
        <v>147036.51250000001</v>
      </c>
      <c r="M13" s="44">
        <v>22</v>
      </c>
      <c r="N13" s="78">
        <f t="shared" si="4"/>
        <v>187742.5</v>
      </c>
      <c r="O13" s="104">
        <f t="shared" si="5"/>
        <v>334779.01250000001</v>
      </c>
      <c r="P13" s="106">
        <f t="shared" si="6"/>
        <v>616307.42500000005</v>
      </c>
    </row>
    <row r="14" spans="1:16">
      <c r="A14" s="107">
        <v>11</v>
      </c>
      <c r="B14" s="23" t="s">
        <v>124</v>
      </c>
      <c r="C14" s="23" t="s">
        <v>114</v>
      </c>
      <c r="D14" s="31">
        <v>773046</v>
      </c>
      <c r="E14" s="44">
        <v>12.25</v>
      </c>
      <c r="F14" s="78">
        <f t="shared" si="0"/>
        <v>94698.134999999995</v>
      </c>
      <c r="G14" s="101">
        <v>16</v>
      </c>
      <c r="H14" s="78">
        <f t="shared" si="1"/>
        <v>123687.36</v>
      </c>
      <c r="I14" s="78">
        <f t="shared" si="2"/>
        <v>218385.495</v>
      </c>
      <c r="J14" s="31">
        <v>773046</v>
      </c>
      <c r="K14" s="44">
        <v>16.47</v>
      </c>
      <c r="L14" s="78">
        <f t="shared" si="3"/>
        <v>127320.67619999999</v>
      </c>
      <c r="M14" s="44">
        <v>22</v>
      </c>
      <c r="N14" s="78">
        <f t="shared" si="4"/>
        <v>170070.12</v>
      </c>
      <c r="O14" s="104">
        <f t="shared" si="5"/>
        <v>297390.79619999998</v>
      </c>
      <c r="P14" s="106">
        <f t="shared" si="6"/>
        <v>515776.29119999998</v>
      </c>
    </row>
    <row r="15" spans="1:16">
      <c r="A15" s="107">
        <v>12</v>
      </c>
      <c r="B15" s="23" t="s">
        <v>192</v>
      </c>
      <c r="C15" s="23" t="s">
        <v>114</v>
      </c>
      <c r="D15" s="31">
        <v>773046</v>
      </c>
      <c r="E15" s="44">
        <v>14.09</v>
      </c>
      <c r="F15" s="78">
        <f t="shared" si="0"/>
        <v>108922.1814</v>
      </c>
      <c r="G15" s="101">
        <v>20</v>
      </c>
      <c r="H15" s="78">
        <f t="shared" si="1"/>
        <v>154609.20000000001</v>
      </c>
      <c r="I15" s="78">
        <f t="shared" si="2"/>
        <v>263531.38140000001</v>
      </c>
      <c r="J15" s="31">
        <v>773046</v>
      </c>
      <c r="K15" s="44">
        <v>13.98</v>
      </c>
      <c r="L15" s="78">
        <f t="shared" si="3"/>
        <v>108071.83080000001</v>
      </c>
      <c r="M15" s="44">
        <v>20</v>
      </c>
      <c r="N15" s="78">
        <f t="shared" si="4"/>
        <v>154609.20000000001</v>
      </c>
      <c r="O15" s="104">
        <f t="shared" si="5"/>
        <v>262681.03080000001</v>
      </c>
      <c r="P15" s="106">
        <f t="shared" si="6"/>
        <v>526212.41220000002</v>
      </c>
    </row>
    <row r="16" spans="1:16">
      <c r="A16" s="22">
        <v>13</v>
      </c>
      <c r="B16" s="23" t="s">
        <v>126</v>
      </c>
      <c r="C16" s="23" t="s">
        <v>114</v>
      </c>
      <c r="D16" s="31">
        <v>773046</v>
      </c>
      <c r="E16" s="44">
        <v>18.22</v>
      </c>
      <c r="F16" s="78">
        <f t="shared" si="0"/>
        <v>140848.98120000001</v>
      </c>
      <c r="G16" s="101">
        <v>20</v>
      </c>
      <c r="H16" s="78">
        <f t="shared" si="1"/>
        <v>154609.20000000001</v>
      </c>
      <c r="I16" s="78">
        <f t="shared" si="2"/>
        <v>295458.18119999999</v>
      </c>
      <c r="J16" s="31">
        <v>773046</v>
      </c>
      <c r="K16" s="44">
        <v>19.11</v>
      </c>
      <c r="L16" s="78">
        <f t="shared" si="3"/>
        <v>147729.0906</v>
      </c>
      <c r="M16" s="44">
        <v>22</v>
      </c>
      <c r="N16" s="78">
        <f t="shared" si="4"/>
        <v>170070.12</v>
      </c>
      <c r="O16" s="104">
        <f t="shared" si="5"/>
        <v>317799.21059999999</v>
      </c>
      <c r="P16" s="106">
        <f t="shared" si="6"/>
        <v>613257.39179999998</v>
      </c>
    </row>
    <row r="17" spans="1:16">
      <c r="A17" s="107">
        <v>14</v>
      </c>
      <c r="B17" s="23" t="s">
        <v>127</v>
      </c>
      <c r="C17" s="23" t="s">
        <v>114</v>
      </c>
      <c r="D17" s="31">
        <v>731527</v>
      </c>
      <c r="E17" s="44">
        <v>16.86</v>
      </c>
      <c r="F17" s="78">
        <f t="shared" si="0"/>
        <v>123335.4522</v>
      </c>
      <c r="G17" s="101">
        <v>20</v>
      </c>
      <c r="H17" s="78">
        <f t="shared" si="1"/>
        <v>146305.4</v>
      </c>
      <c r="I17" s="78">
        <f t="shared" si="2"/>
        <v>269640.85219999996</v>
      </c>
      <c r="J17" s="31">
        <v>731527</v>
      </c>
      <c r="K17" s="44">
        <v>16</v>
      </c>
      <c r="L17" s="78">
        <f t="shared" si="3"/>
        <v>117044.32</v>
      </c>
      <c r="M17" s="44">
        <v>22</v>
      </c>
      <c r="N17" s="78">
        <f t="shared" si="4"/>
        <v>160935.94</v>
      </c>
      <c r="O17" s="104">
        <f t="shared" si="5"/>
        <v>277980.26</v>
      </c>
      <c r="P17" s="106">
        <f t="shared" si="6"/>
        <v>547621.11219999997</v>
      </c>
    </row>
    <row r="18" spans="1:16">
      <c r="A18" s="107">
        <v>15</v>
      </c>
      <c r="B18" s="23" t="s">
        <v>128</v>
      </c>
      <c r="C18" s="23" t="s">
        <v>114</v>
      </c>
      <c r="D18" s="31">
        <v>731527</v>
      </c>
      <c r="E18" s="44">
        <v>14.86</v>
      </c>
      <c r="F18" s="78">
        <f t="shared" si="0"/>
        <v>108704.91219999999</v>
      </c>
      <c r="G18" s="101">
        <v>18</v>
      </c>
      <c r="H18" s="78">
        <f t="shared" si="1"/>
        <v>131674.85999999999</v>
      </c>
      <c r="I18" s="78">
        <f t="shared" si="2"/>
        <v>240379.77219999998</v>
      </c>
      <c r="J18" s="31">
        <v>731527</v>
      </c>
      <c r="K18" s="44">
        <v>14.63</v>
      </c>
      <c r="L18" s="78">
        <f t="shared" si="3"/>
        <v>107022.40010000001</v>
      </c>
      <c r="M18" s="44">
        <v>20</v>
      </c>
      <c r="N18" s="78">
        <f t="shared" si="4"/>
        <v>146305.4</v>
      </c>
      <c r="O18" s="104">
        <f t="shared" si="5"/>
        <v>253327.80009999999</v>
      </c>
      <c r="P18" s="106">
        <f t="shared" si="6"/>
        <v>493707.5723</v>
      </c>
    </row>
    <row r="19" spans="1:16">
      <c r="A19" s="22">
        <v>16</v>
      </c>
      <c r="B19" s="23" t="s">
        <v>129</v>
      </c>
      <c r="C19" s="23" t="s">
        <v>114</v>
      </c>
      <c r="D19" s="31">
        <v>731527</v>
      </c>
      <c r="E19" s="44"/>
      <c r="F19" s="78">
        <f t="shared" si="0"/>
        <v>0</v>
      </c>
      <c r="G19" s="101"/>
      <c r="H19" s="78">
        <f t="shared" si="1"/>
        <v>0</v>
      </c>
      <c r="I19" s="78">
        <f t="shared" si="2"/>
        <v>0</v>
      </c>
      <c r="J19" s="31">
        <v>731527</v>
      </c>
      <c r="K19" s="44">
        <v>15.35</v>
      </c>
      <c r="L19" s="78">
        <f t="shared" si="3"/>
        <v>112289.39449999999</v>
      </c>
      <c r="M19" s="44">
        <v>20</v>
      </c>
      <c r="N19" s="78">
        <f t="shared" si="4"/>
        <v>146305.4</v>
      </c>
      <c r="O19" s="104">
        <f t="shared" si="5"/>
        <v>258594.79449999999</v>
      </c>
      <c r="P19" s="106">
        <f t="shared" si="6"/>
        <v>258594.79449999999</v>
      </c>
    </row>
    <row r="20" spans="1:16">
      <c r="A20" s="107">
        <v>17</v>
      </c>
      <c r="B20" s="23" t="s">
        <v>130</v>
      </c>
      <c r="C20" s="23" t="s">
        <v>114</v>
      </c>
      <c r="D20" s="31">
        <v>690018</v>
      </c>
      <c r="E20" s="44">
        <v>15.21</v>
      </c>
      <c r="F20" s="78">
        <f t="shared" si="0"/>
        <v>104951.7378</v>
      </c>
      <c r="G20" s="101">
        <v>18</v>
      </c>
      <c r="H20" s="78">
        <f t="shared" si="1"/>
        <v>124203.23999999999</v>
      </c>
      <c r="I20" s="78">
        <f t="shared" si="2"/>
        <v>229154.97779999999</v>
      </c>
      <c r="J20" s="31">
        <v>690018</v>
      </c>
      <c r="K20" s="44">
        <v>17.23</v>
      </c>
      <c r="L20" s="78">
        <f t="shared" si="3"/>
        <v>118890.1014</v>
      </c>
      <c r="M20" s="44">
        <v>22</v>
      </c>
      <c r="N20" s="78">
        <f t="shared" si="4"/>
        <v>151803.96</v>
      </c>
      <c r="O20" s="104">
        <f t="shared" si="5"/>
        <v>270694.06140000001</v>
      </c>
      <c r="P20" s="106">
        <f t="shared" si="6"/>
        <v>499849.0392</v>
      </c>
    </row>
    <row r="21" spans="1:16">
      <c r="A21" s="107">
        <v>18</v>
      </c>
      <c r="B21" s="23" t="s">
        <v>131</v>
      </c>
      <c r="C21" s="23" t="s">
        <v>114</v>
      </c>
      <c r="D21" s="31">
        <v>813215</v>
      </c>
      <c r="E21" s="44">
        <v>15.21</v>
      </c>
      <c r="F21" s="78">
        <f t="shared" si="0"/>
        <v>123690.00150000001</v>
      </c>
      <c r="G21" s="101">
        <v>18</v>
      </c>
      <c r="H21" s="78">
        <f t="shared" si="1"/>
        <v>146378.69999999998</v>
      </c>
      <c r="I21" s="78">
        <f t="shared" si="2"/>
        <v>270068.70149999997</v>
      </c>
      <c r="J21" s="31">
        <v>813215</v>
      </c>
      <c r="K21" s="44">
        <v>14.94</v>
      </c>
      <c r="L21" s="78">
        <f t="shared" si="3"/>
        <v>121494.32100000001</v>
      </c>
      <c r="M21" s="44">
        <v>20</v>
      </c>
      <c r="N21" s="78">
        <f t="shared" si="4"/>
        <v>162643</v>
      </c>
      <c r="O21" s="104">
        <f t="shared" si="5"/>
        <v>284137.321</v>
      </c>
      <c r="P21" s="106">
        <f t="shared" si="6"/>
        <v>554206.02249999996</v>
      </c>
    </row>
    <row r="22" spans="1:16">
      <c r="A22" s="22">
        <v>19</v>
      </c>
      <c r="B22" s="23" t="s">
        <v>154</v>
      </c>
      <c r="C22" s="23" t="s">
        <v>114</v>
      </c>
      <c r="D22" s="31">
        <v>731527</v>
      </c>
      <c r="E22" s="44">
        <v>13.33</v>
      </c>
      <c r="F22" s="78">
        <f t="shared" si="0"/>
        <v>97512.549100000004</v>
      </c>
      <c r="G22" s="101">
        <v>16</v>
      </c>
      <c r="H22" s="78">
        <f t="shared" si="1"/>
        <v>117044.32</v>
      </c>
      <c r="I22" s="78">
        <f t="shared" si="2"/>
        <v>214556.86910000001</v>
      </c>
      <c r="J22" s="31">
        <v>731527</v>
      </c>
      <c r="K22" s="44">
        <v>16.07</v>
      </c>
      <c r="L22" s="78">
        <f t="shared" si="3"/>
        <v>117556.38890000001</v>
      </c>
      <c r="M22" s="44">
        <v>22</v>
      </c>
      <c r="N22" s="78">
        <f t="shared" si="4"/>
        <v>160935.94</v>
      </c>
      <c r="O22" s="104">
        <f t="shared" si="5"/>
        <v>278492.32890000002</v>
      </c>
      <c r="P22" s="106">
        <f t="shared" si="6"/>
        <v>493049.19800000003</v>
      </c>
    </row>
    <row r="23" spans="1:16">
      <c r="A23" s="107">
        <v>20</v>
      </c>
      <c r="B23" s="23" t="s">
        <v>132</v>
      </c>
      <c r="C23" s="23" t="s">
        <v>114</v>
      </c>
      <c r="D23" s="31">
        <v>690018</v>
      </c>
      <c r="E23" s="44"/>
      <c r="F23" s="78">
        <f t="shared" si="0"/>
        <v>0</v>
      </c>
      <c r="G23" s="101"/>
      <c r="H23" s="78">
        <f t="shared" si="1"/>
        <v>0</v>
      </c>
      <c r="I23" s="78">
        <f t="shared" si="2"/>
        <v>0</v>
      </c>
      <c r="J23" s="31">
        <v>690018</v>
      </c>
      <c r="K23" s="44"/>
      <c r="L23" s="78">
        <f t="shared" si="3"/>
        <v>0</v>
      </c>
      <c r="M23" s="44"/>
      <c r="N23" s="78">
        <f t="shared" si="4"/>
        <v>0</v>
      </c>
      <c r="O23" s="104">
        <f t="shared" si="5"/>
        <v>0</v>
      </c>
      <c r="P23" s="106">
        <f t="shared" si="6"/>
        <v>0</v>
      </c>
    </row>
    <row r="24" spans="1:16">
      <c r="A24" s="107">
        <v>21</v>
      </c>
      <c r="B24" s="23" t="s">
        <v>133</v>
      </c>
      <c r="C24" s="23" t="s">
        <v>134</v>
      </c>
      <c r="D24" s="74">
        <v>625965</v>
      </c>
      <c r="E24" s="44"/>
      <c r="F24" s="78">
        <f t="shared" si="0"/>
        <v>0</v>
      </c>
      <c r="G24" s="101"/>
      <c r="H24" s="78">
        <f t="shared" si="1"/>
        <v>0</v>
      </c>
      <c r="I24" s="78">
        <f t="shared" si="2"/>
        <v>0</v>
      </c>
      <c r="J24" s="74">
        <v>625965</v>
      </c>
      <c r="K24" s="44">
        <v>25</v>
      </c>
      <c r="L24" s="78">
        <f t="shared" si="3"/>
        <v>156491.25</v>
      </c>
      <c r="M24" s="44"/>
      <c r="N24" s="78">
        <f t="shared" si="4"/>
        <v>0</v>
      </c>
      <c r="O24" s="104">
        <f t="shared" si="5"/>
        <v>156491.25</v>
      </c>
      <c r="P24" s="106">
        <f t="shared" si="6"/>
        <v>156491.25</v>
      </c>
    </row>
    <row r="25" spans="1:16">
      <c r="A25" s="22">
        <v>22</v>
      </c>
      <c r="B25" s="23" t="s">
        <v>162</v>
      </c>
      <c r="C25" s="23" t="s">
        <v>134</v>
      </c>
      <c r="D25" s="74">
        <v>625965</v>
      </c>
      <c r="E25" s="44"/>
      <c r="F25" s="78">
        <f t="shared" si="0"/>
        <v>0</v>
      </c>
      <c r="G25" s="101"/>
      <c r="H25" s="78">
        <f t="shared" si="1"/>
        <v>0</v>
      </c>
      <c r="I25" s="78">
        <f t="shared" si="2"/>
        <v>0</v>
      </c>
      <c r="J25" s="74">
        <v>625965</v>
      </c>
      <c r="K25" s="44"/>
      <c r="L25" s="78">
        <f t="shared" si="3"/>
        <v>0</v>
      </c>
      <c r="M25" s="44"/>
      <c r="N25" s="78">
        <f t="shared" si="4"/>
        <v>0</v>
      </c>
      <c r="O25" s="104">
        <f t="shared" si="5"/>
        <v>0</v>
      </c>
      <c r="P25" s="106">
        <f t="shared" si="6"/>
        <v>0</v>
      </c>
    </row>
    <row r="26" spans="1:16">
      <c r="A26" s="107">
        <v>23</v>
      </c>
      <c r="B26" s="41" t="s">
        <v>136</v>
      </c>
      <c r="C26" s="42" t="s">
        <v>137</v>
      </c>
      <c r="D26" s="31">
        <v>567152</v>
      </c>
      <c r="E26" s="44"/>
      <c r="F26" s="78">
        <f t="shared" si="0"/>
        <v>0</v>
      </c>
      <c r="G26" s="101"/>
      <c r="H26" s="78">
        <f t="shared" si="1"/>
        <v>0</v>
      </c>
      <c r="I26" s="78">
        <f t="shared" si="2"/>
        <v>0</v>
      </c>
      <c r="J26" s="31">
        <v>567152</v>
      </c>
      <c r="K26" s="44">
        <v>40</v>
      </c>
      <c r="L26" s="78">
        <f t="shared" si="3"/>
        <v>226860.80000000002</v>
      </c>
      <c r="M26" s="44"/>
      <c r="N26" s="78">
        <f t="shared" si="4"/>
        <v>0</v>
      </c>
      <c r="O26" s="104">
        <f t="shared" si="5"/>
        <v>226860.80000000002</v>
      </c>
      <c r="P26" s="106">
        <f t="shared" si="6"/>
        <v>226860.80000000002</v>
      </c>
    </row>
    <row r="27" spans="1:16">
      <c r="A27" s="107">
        <v>24</v>
      </c>
      <c r="B27" s="23" t="s">
        <v>138</v>
      </c>
      <c r="C27" s="23" t="s">
        <v>139</v>
      </c>
      <c r="D27" s="31">
        <v>674306</v>
      </c>
      <c r="E27" s="44"/>
      <c r="F27" s="78">
        <f t="shared" si="0"/>
        <v>0</v>
      </c>
      <c r="G27" s="101"/>
      <c r="H27" s="78">
        <f t="shared" si="1"/>
        <v>0</v>
      </c>
      <c r="I27" s="78">
        <f t="shared" si="2"/>
        <v>0</v>
      </c>
      <c r="J27" s="31">
        <v>674306</v>
      </c>
      <c r="K27" s="44">
        <v>40</v>
      </c>
      <c r="L27" s="78">
        <f t="shared" si="3"/>
        <v>269722.40000000002</v>
      </c>
      <c r="M27" s="44"/>
      <c r="N27" s="78">
        <f t="shared" si="4"/>
        <v>0</v>
      </c>
      <c r="O27" s="104">
        <f t="shared" si="5"/>
        <v>269722.40000000002</v>
      </c>
      <c r="P27" s="106">
        <f t="shared" si="6"/>
        <v>269722.40000000002</v>
      </c>
    </row>
    <row r="28" spans="1:16">
      <c r="A28" s="22">
        <v>25</v>
      </c>
      <c r="B28" s="23" t="s">
        <v>140</v>
      </c>
      <c r="C28" s="23" t="s">
        <v>141</v>
      </c>
      <c r="D28" s="31">
        <v>499852</v>
      </c>
      <c r="E28" s="44"/>
      <c r="F28" s="78">
        <f t="shared" si="0"/>
        <v>0</v>
      </c>
      <c r="G28" s="101"/>
      <c r="H28" s="78">
        <f t="shared" si="1"/>
        <v>0</v>
      </c>
      <c r="I28" s="78">
        <f t="shared" si="2"/>
        <v>0</v>
      </c>
      <c r="J28" s="31">
        <v>499852</v>
      </c>
      <c r="K28" s="44">
        <v>40</v>
      </c>
      <c r="L28" s="78">
        <f t="shared" si="3"/>
        <v>199940.80000000002</v>
      </c>
      <c r="M28" s="44"/>
      <c r="N28" s="78">
        <f t="shared" si="4"/>
        <v>0</v>
      </c>
      <c r="O28" s="104">
        <f t="shared" si="5"/>
        <v>199940.80000000002</v>
      </c>
      <c r="P28" s="106">
        <f t="shared" si="6"/>
        <v>199940.80000000002</v>
      </c>
    </row>
    <row r="29" spans="1:16">
      <c r="A29" s="107">
        <v>26</v>
      </c>
      <c r="B29" s="47" t="s">
        <v>142</v>
      </c>
      <c r="C29" s="23" t="s">
        <v>143</v>
      </c>
      <c r="D29" s="31">
        <v>519503</v>
      </c>
      <c r="E29" s="44"/>
      <c r="F29" s="78">
        <f t="shared" si="0"/>
        <v>0</v>
      </c>
      <c r="G29" s="101"/>
      <c r="H29" s="78">
        <f t="shared" si="1"/>
        <v>0</v>
      </c>
      <c r="I29" s="78">
        <f t="shared" si="2"/>
        <v>0</v>
      </c>
      <c r="J29" s="31">
        <v>519503</v>
      </c>
      <c r="K29" s="44">
        <v>40</v>
      </c>
      <c r="L29" s="78">
        <f t="shared" si="3"/>
        <v>207801.2</v>
      </c>
      <c r="M29" s="44"/>
      <c r="N29" s="78">
        <f t="shared" si="4"/>
        <v>0</v>
      </c>
      <c r="O29" s="104">
        <f t="shared" si="5"/>
        <v>207801.2</v>
      </c>
      <c r="P29" s="106">
        <f t="shared" si="6"/>
        <v>207801.2</v>
      </c>
    </row>
    <row r="30" spans="1:16">
      <c r="A30" s="107">
        <v>27</v>
      </c>
      <c r="B30" s="47" t="s">
        <v>191</v>
      </c>
      <c r="C30" s="23" t="s">
        <v>114</v>
      </c>
      <c r="D30" s="71">
        <v>813215</v>
      </c>
      <c r="E30" s="44">
        <v>18</v>
      </c>
      <c r="F30" s="78">
        <f t="shared" si="0"/>
        <v>146378.69999999998</v>
      </c>
      <c r="G30" s="101">
        <v>20</v>
      </c>
      <c r="H30" s="78">
        <f t="shared" si="1"/>
        <v>162643</v>
      </c>
      <c r="I30" s="78">
        <f t="shared" si="2"/>
        <v>309021.69999999995</v>
      </c>
      <c r="J30" s="71">
        <v>813215</v>
      </c>
      <c r="K30" s="44">
        <v>18.5</v>
      </c>
      <c r="L30" s="78">
        <f t="shared" si="3"/>
        <v>150444.77499999999</v>
      </c>
      <c r="M30" s="44">
        <v>22</v>
      </c>
      <c r="N30" s="78">
        <f t="shared" si="4"/>
        <v>178907.3</v>
      </c>
      <c r="O30" s="104">
        <f t="shared" si="5"/>
        <v>329352.07499999995</v>
      </c>
      <c r="P30" s="106">
        <f t="shared" si="6"/>
        <v>638373.77499999991</v>
      </c>
    </row>
    <row r="31" spans="1:16" ht="25.5">
      <c r="A31" s="22">
        <v>28</v>
      </c>
      <c r="B31" s="47" t="s">
        <v>145</v>
      </c>
      <c r="C31" s="23" t="s">
        <v>170</v>
      </c>
      <c r="D31" s="71">
        <v>625965</v>
      </c>
      <c r="E31" s="44"/>
      <c r="F31" s="78">
        <f t="shared" si="0"/>
        <v>0</v>
      </c>
      <c r="G31" s="101"/>
      <c r="H31" s="78">
        <f t="shared" si="1"/>
        <v>0</v>
      </c>
      <c r="I31" s="78">
        <f t="shared" si="2"/>
        <v>0</v>
      </c>
      <c r="J31" s="71">
        <v>625965</v>
      </c>
      <c r="K31" s="44"/>
      <c r="L31" s="78"/>
      <c r="M31" s="44"/>
      <c r="N31" s="78">
        <f t="shared" si="4"/>
        <v>0</v>
      </c>
      <c r="O31" s="104">
        <v>156491</v>
      </c>
      <c r="P31" s="106">
        <f t="shared" si="6"/>
        <v>156491</v>
      </c>
    </row>
    <row r="32" spans="1:16" ht="25.5">
      <c r="A32" s="107">
        <v>29</v>
      </c>
      <c r="B32" s="47" t="s">
        <v>146</v>
      </c>
      <c r="C32" s="23" t="s">
        <v>169</v>
      </c>
      <c r="D32" s="71">
        <v>625965</v>
      </c>
      <c r="E32" s="44"/>
      <c r="F32" s="78">
        <f t="shared" si="0"/>
        <v>0</v>
      </c>
      <c r="G32" s="101"/>
      <c r="H32" s="78">
        <f t="shared" si="1"/>
        <v>0</v>
      </c>
      <c r="I32" s="78">
        <f t="shared" si="2"/>
        <v>0</v>
      </c>
      <c r="J32" s="71">
        <v>625965</v>
      </c>
      <c r="K32" s="44">
        <v>25</v>
      </c>
      <c r="L32" s="78">
        <f t="shared" si="3"/>
        <v>156491.25</v>
      </c>
      <c r="M32" s="44"/>
      <c r="N32" s="78">
        <f t="shared" si="4"/>
        <v>0</v>
      </c>
      <c r="O32" s="104">
        <f t="shared" si="5"/>
        <v>156491.25</v>
      </c>
      <c r="P32" s="106">
        <f t="shared" si="6"/>
        <v>156491.25</v>
      </c>
    </row>
    <row r="33" spans="1:16" ht="25.5">
      <c r="A33" s="107">
        <v>30</v>
      </c>
      <c r="B33" s="12" t="s">
        <v>147</v>
      </c>
      <c r="C33" s="49" t="s">
        <v>168</v>
      </c>
      <c r="D33" s="72">
        <v>625965</v>
      </c>
      <c r="E33" s="44"/>
      <c r="F33" s="78">
        <f t="shared" si="0"/>
        <v>0</v>
      </c>
      <c r="G33" s="44"/>
      <c r="H33" s="78">
        <f t="shared" si="1"/>
        <v>0</v>
      </c>
      <c r="I33" s="78">
        <f t="shared" si="2"/>
        <v>0</v>
      </c>
      <c r="J33" s="72">
        <v>625965</v>
      </c>
      <c r="K33" s="44">
        <v>25</v>
      </c>
      <c r="L33" s="78">
        <f t="shared" si="3"/>
        <v>156491.25</v>
      </c>
      <c r="M33" s="44"/>
      <c r="N33" s="78">
        <f t="shared" si="4"/>
        <v>0</v>
      </c>
      <c r="O33" s="104">
        <f t="shared" si="5"/>
        <v>156491.25</v>
      </c>
      <c r="P33" s="106">
        <f t="shared" si="6"/>
        <v>156491.25</v>
      </c>
    </row>
    <row r="34" spans="1:16">
      <c r="A34" s="22">
        <v>31</v>
      </c>
      <c r="B34" s="12" t="s">
        <v>148</v>
      </c>
      <c r="C34" s="49" t="s">
        <v>167</v>
      </c>
      <c r="D34" s="72">
        <v>625965</v>
      </c>
      <c r="E34" s="44"/>
      <c r="F34" s="78">
        <f t="shared" si="0"/>
        <v>0</v>
      </c>
      <c r="G34" s="44"/>
      <c r="H34" s="78">
        <f t="shared" si="1"/>
        <v>0</v>
      </c>
      <c r="I34" s="78">
        <f t="shared" si="2"/>
        <v>0</v>
      </c>
      <c r="J34" s="72">
        <v>625965</v>
      </c>
      <c r="K34" s="44">
        <v>25</v>
      </c>
      <c r="L34" s="78">
        <f t="shared" si="3"/>
        <v>156491.25</v>
      </c>
      <c r="M34" s="44"/>
      <c r="N34" s="78">
        <f t="shared" si="4"/>
        <v>0</v>
      </c>
      <c r="O34" s="104">
        <f t="shared" si="5"/>
        <v>156491.25</v>
      </c>
      <c r="P34" s="106">
        <f t="shared" si="6"/>
        <v>156491.25</v>
      </c>
    </row>
    <row r="35" spans="1:16" ht="25.5">
      <c r="A35" s="107">
        <v>32</v>
      </c>
      <c r="B35" s="12" t="s">
        <v>163</v>
      </c>
      <c r="C35" s="49" t="s">
        <v>166</v>
      </c>
      <c r="D35" s="73">
        <v>643238</v>
      </c>
      <c r="E35" s="44"/>
      <c r="F35" s="78">
        <f t="shared" si="0"/>
        <v>0</v>
      </c>
      <c r="G35" s="44"/>
      <c r="H35" s="78">
        <f t="shared" si="1"/>
        <v>0</v>
      </c>
      <c r="I35" s="78">
        <f t="shared" si="2"/>
        <v>0</v>
      </c>
      <c r="J35" s="73">
        <v>643238</v>
      </c>
      <c r="K35" s="44">
        <v>25</v>
      </c>
      <c r="L35" s="78">
        <f t="shared" si="3"/>
        <v>160809.5</v>
      </c>
      <c r="M35" s="44"/>
      <c r="N35" s="78">
        <f t="shared" si="4"/>
        <v>0</v>
      </c>
      <c r="O35" s="104">
        <f t="shared" si="5"/>
        <v>160809.5</v>
      </c>
      <c r="P35" s="106">
        <f t="shared" si="6"/>
        <v>160809.5</v>
      </c>
    </row>
    <row r="36" spans="1:16" ht="25.5">
      <c r="A36" s="107">
        <v>33</v>
      </c>
      <c r="B36" s="12" t="s">
        <v>164</v>
      </c>
      <c r="C36" s="49" t="s">
        <v>165</v>
      </c>
      <c r="D36" s="72">
        <v>625965</v>
      </c>
      <c r="E36" s="44"/>
      <c r="F36" s="78">
        <f t="shared" si="0"/>
        <v>0</v>
      </c>
      <c r="G36" s="44"/>
      <c r="H36" s="78">
        <f t="shared" si="1"/>
        <v>0</v>
      </c>
      <c r="I36" s="78">
        <f t="shared" si="2"/>
        <v>0</v>
      </c>
      <c r="J36" s="72">
        <v>625965</v>
      </c>
      <c r="K36" s="44">
        <v>25</v>
      </c>
      <c r="L36" s="78">
        <f t="shared" si="3"/>
        <v>156491.25</v>
      </c>
      <c r="M36" s="44"/>
      <c r="N36" s="78">
        <f t="shared" si="4"/>
        <v>0</v>
      </c>
      <c r="O36" s="104">
        <f t="shared" si="5"/>
        <v>156491.25</v>
      </c>
      <c r="P36" s="106">
        <v>156490</v>
      </c>
    </row>
    <row r="37" spans="1:16" ht="25.5">
      <c r="A37" s="22">
        <v>34</v>
      </c>
      <c r="B37" s="12" t="s">
        <v>172</v>
      </c>
      <c r="C37" s="49" t="s">
        <v>173</v>
      </c>
      <c r="D37" s="72">
        <v>625965</v>
      </c>
      <c r="E37" s="44"/>
      <c r="F37" s="78">
        <f t="shared" si="0"/>
        <v>0</v>
      </c>
      <c r="G37" s="44"/>
      <c r="H37" s="78">
        <f t="shared" si="1"/>
        <v>0</v>
      </c>
      <c r="I37" s="78">
        <f t="shared" si="2"/>
        <v>0</v>
      </c>
      <c r="J37" s="72">
        <v>625965</v>
      </c>
      <c r="K37" s="44">
        <v>25</v>
      </c>
      <c r="L37" s="78">
        <f t="shared" si="3"/>
        <v>156491.25</v>
      </c>
      <c r="M37" s="44"/>
      <c r="N37" s="78">
        <f t="shared" si="4"/>
        <v>0</v>
      </c>
      <c r="O37" s="104">
        <f t="shared" si="5"/>
        <v>156491.25</v>
      </c>
      <c r="P37" s="106">
        <v>156490</v>
      </c>
    </row>
    <row r="38" spans="1:16" ht="20.25" customHeight="1">
      <c r="A38" s="132"/>
      <c r="B38" s="133"/>
      <c r="C38" s="134"/>
      <c r="D38" s="61">
        <f>SUM(D4:D34)</f>
        <v>22572299</v>
      </c>
      <c r="E38" s="61">
        <f>SUM(E4:E34)</f>
        <v>285.59000000000003</v>
      </c>
      <c r="F38" s="61">
        <f>SUM(F4:F34)</f>
        <v>2275713.2380000004</v>
      </c>
      <c r="G38" s="61">
        <f>SUM(G4:G34)</f>
        <v>346</v>
      </c>
      <c r="H38" s="61">
        <f>SUM(H4:H34)</f>
        <v>2754723.4599999995</v>
      </c>
      <c r="I38" s="98">
        <f t="shared" si="2"/>
        <v>5030436.6979999999</v>
      </c>
      <c r="J38" s="61">
        <f>SUM(J4:J34)</f>
        <v>22572299</v>
      </c>
      <c r="K38" s="61">
        <f>SUM(K4:K35)</f>
        <v>593.86999999999989</v>
      </c>
      <c r="L38" s="61">
        <f>SUM(L4:L34)</f>
        <v>3979645.9657999999</v>
      </c>
      <c r="M38" s="61">
        <f>SUM(M4:M34)</f>
        <v>402</v>
      </c>
      <c r="N38" s="61">
        <f>SUM(N4:N34)</f>
        <v>3185040.9399999995</v>
      </c>
      <c r="O38" s="105">
        <f t="shared" si="5"/>
        <v>7164686.9057999998</v>
      </c>
      <c r="P38" s="106">
        <f>SUM(P4:P37)</f>
        <v>12825404.103800004</v>
      </c>
    </row>
    <row r="39" spans="1:16">
      <c r="A39" s="108"/>
      <c r="B39" s="108"/>
      <c r="C39" s="108"/>
    </row>
  </sheetData>
  <mergeCells count="15">
    <mergeCell ref="P2:P3"/>
    <mergeCell ref="J1:O1"/>
    <mergeCell ref="J2:J3"/>
    <mergeCell ref="K2:L2"/>
    <mergeCell ref="M2:N2"/>
    <mergeCell ref="O2:O3"/>
    <mergeCell ref="A38:C38"/>
    <mergeCell ref="A1:A3"/>
    <mergeCell ref="B1:B3"/>
    <mergeCell ref="C1:C3"/>
    <mergeCell ref="D1:I1"/>
    <mergeCell ref="D2:D3"/>
    <mergeCell ref="E2:F2"/>
    <mergeCell ref="G2:H2"/>
    <mergeCell ref="I2:I3"/>
  </mergeCells>
  <pageMargins left="0.7" right="0.7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990D-49CD-4297-8A3D-80A718C18351}">
  <dimension ref="A1:K42"/>
  <sheetViews>
    <sheetView topLeftCell="A4" workbookViewId="0">
      <selection activeCell="K25" sqref="K25"/>
    </sheetView>
  </sheetViews>
  <sheetFormatPr defaultRowHeight="12.75"/>
  <cols>
    <col min="1" max="1" width="3.85546875" style="9" bestFit="1" customWidth="1"/>
    <col min="2" max="2" width="15" style="9" customWidth="1"/>
    <col min="3" max="3" width="15.7109375" style="9" customWidth="1"/>
    <col min="4" max="4" width="11.140625" style="9" customWidth="1"/>
    <col min="5" max="5" width="7.28515625" style="9" customWidth="1"/>
    <col min="6" max="6" width="9.7109375" style="9" customWidth="1"/>
    <col min="7" max="7" width="7" style="9" customWidth="1"/>
    <col min="8" max="8" width="9" style="9" customWidth="1"/>
    <col min="9" max="9" width="5.140625" style="9" customWidth="1"/>
    <col min="10" max="10" width="9" style="9" customWidth="1"/>
    <col min="11" max="11" width="10.7109375" style="9" customWidth="1"/>
    <col min="12" max="16384" width="9.140625" style="9"/>
  </cols>
  <sheetData>
    <row r="1" spans="1:11">
      <c r="E1" s="139" t="s">
        <v>157</v>
      </c>
      <c r="F1" s="139"/>
      <c r="G1" s="139"/>
      <c r="H1" s="139"/>
      <c r="I1" s="139"/>
      <c r="J1" s="139"/>
      <c r="K1" s="139"/>
    </row>
    <row r="2" spans="1:11">
      <c r="E2" s="139"/>
      <c r="F2" s="139"/>
      <c r="G2" s="139"/>
      <c r="H2" s="139"/>
      <c r="I2" s="139"/>
      <c r="J2" s="139"/>
      <c r="K2" s="139"/>
    </row>
    <row r="3" spans="1:11" ht="13.5" thickBot="1"/>
    <row r="4" spans="1:11" ht="21" customHeight="1">
      <c r="A4" s="119" t="s">
        <v>100</v>
      </c>
      <c r="B4" s="122" t="s">
        <v>150</v>
      </c>
      <c r="C4" s="122" t="s">
        <v>101</v>
      </c>
      <c r="D4" s="109" t="s">
        <v>158</v>
      </c>
      <c r="E4" s="110"/>
      <c r="F4" s="110"/>
      <c r="G4" s="110"/>
      <c r="H4" s="110"/>
      <c r="I4" s="136"/>
      <c r="J4" s="136"/>
      <c r="K4" s="111"/>
    </row>
    <row r="5" spans="1:11" ht="38.25" customHeight="1">
      <c r="A5" s="120"/>
      <c r="B5" s="123"/>
      <c r="C5" s="123"/>
      <c r="D5" s="112" t="s">
        <v>156</v>
      </c>
      <c r="E5" s="114" t="s">
        <v>105</v>
      </c>
      <c r="F5" s="114"/>
      <c r="G5" s="114" t="s">
        <v>174</v>
      </c>
      <c r="H5" s="114"/>
      <c r="I5" s="140" t="s">
        <v>175</v>
      </c>
      <c r="J5" s="112"/>
      <c r="K5" s="115" t="s">
        <v>107</v>
      </c>
    </row>
    <row r="6" spans="1:11" ht="30" customHeight="1" thickBot="1">
      <c r="A6" s="121"/>
      <c r="B6" s="124"/>
      <c r="C6" s="124"/>
      <c r="D6" s="117"/>
      <c r="E6" s="10" t="s">
        <v>109</v>
      </c>
      <c r="F6" s="10" t="s">
        <v>110</v>
      </c>
      <c r="G6" s="10" t="s">
        <v>109</v>
      </c>
      <c r="H6" s="10" t="s">
        <v>110</v>
      </c>
      <c r="I6" s="10" t="s">
        <v>109</v>
      </c>
      <c r="J6" s="10" t="s">
        <v>110</v>
      </c>
      <c r="K6" s="118"/>
    </row>
    <row r="7" spans="1:11" ht="18" customHeight="1">
      <c r="A7" s="11">
        <v>1</v>
      </c>
      <c r="B7" s="12" t="s">
        <v>111</v>
      </c>
      <c r="C7" s="12" t="s">
        <v>112</v>
      </c>
      <c r="D7" s="19">
        <v>1088657</v>
      </c>
      <c r="E7" s="15">
        <v>15.2</v>
      </c>
      <c r="F7" s="20">
        <f>D7*E7%</f>
        <v>165475.864</v>
      </c>
      <c r="G7" s="17">
        <v>20</v>
      </c>
      <c r="H7" s="20">
        <f>D7*G7%</f>
        <v>217731.40000000002</v>
      </c>
      <c r="I7" s="81">
        <v>65.2</v>
      </c>
      <c r="J7" s="20">
        <f>D7*65.2%</f>
        <v>709804.36400000006</v>
      </c>
      <c r="K7" s="21">
        <f>F7+H7+J7</f>
        <v>1093011.628</v>
      </c>
    </row>
    <row r="8" spans="1:11" ht="18" customHeight="1">
      <c r="A8" s="22">
        <v>2</v>
      </c>
      <c r="B8" s="23" t="s">
        <v>113</v>
      </c>
      <c r="C8" s="23" t="s">
        <v>114</v>
      </c>
      <c r="D8" s="28">
        <v>773046</v>
      </c>
      <c r="E8" s="80">
        <v>15.51</v>
      </c>
      <c r="F8" s="20">
        <f t="shared" ref="F8:F38" si="0">D8*E8%</f>
        <v>119899.43459999999</v>
      </c>
      <c r="G8" s="27">
        <v>15</v>
      </c>
      <c r="H8" s="20">
        <f t="shared" ref="H8:H38" si="1">D8*G8%</f>
        <v>115956.9</v>
      </c>
      <c r="I8" s="20"/>
      <c r="J8" s="20"/>
      <c r="K8" s="21">
        <f t="shared" ref="K8:K38" si="2">F8+H8</f>
        <v>235856.3346</v>
      </c>
    </row>
    <row r="9" spans="1:11" ht="18" customHeight="1">
      <c r="A9" s="11">
        <v>3</v>
      </c>
      <c r="B9" s="23" t="s">
        <v>159</v>
      </c>
      <c r="C9" s="23" t="s">
        <v>115</v>
      </c>
      <c r="D9" s="77">
        <v>836096</v>
      </c>
      <c r="E9" s="26">
        <v>15.13</v>
      </c>
      <c r="F9" s="20">
        <f t="shared" si="0"/>
        <v>126501.32480000002</v>
      </c>
      <c r="G9" s="27"/>
      <c r="H9" s="20">
        <f t="shared" si="1"/>
        <v>0</v>
      </c>
      <c r="I9" s="20"/>
      <c r="J9" s="20"/>
      <c r="K9" s="21">
        <f t="shared" si="2"/>
        <v>126501.32480000002</v>
      </c>
    </row>
    <row r="10" spans="1:11" ht="18" customHeight="1">
      <c r="A10" s="11">
        <v>4</v>
      </c>
      <c r="B10" s="23" t="s">
        <v>116</v>
      </c>
      <c r="C10" s="23" t="s">
        <v>114</v>
      </c>
      <c r="D10" s="28">
        <v>813215</v>
      </c>
      <c r="E10" s="26">
        <v>17.78</v>
      </c>
      <c r="F10" s="20">
        <f t="shared" si="0"/>
        <v>144589.62700000001</v>
      </c>
      <c r="G10" s="27"/>
      <c r="H10" s="20">
        <f t="shared" si="1"/>
        <v>0</v>
      </c>
      <c r="I10" s="20"/>
      <c r="J10" s="20"/>
      <c r="K10" s="21">
        <f t="shared" si="2"/>
        <v>144589.62700000001</v>
      </c>
    </row>
    <row r="11" spans="1:11" ht="18" customHeight="1">
      <c r="A11" s="22">
        <v>5</v>
      </c>
      <c r="B11" s="23" t="s">
        <v>117</v>
      </c>
      <c r="C11" s="23" t="s">
        <v>115</v>
      </c>
      <c r="D11" s="28">
        <v>836096</v>
      </c>
      <c r="E11" s="15">
        <v>17.62</v>
      </c>
      <c r="F11" s="20">
        <f t="shared" si="0"/>
        <v>147320.11520000003</v>
      </c>
      <c r="G11" s="27"/>
      <c r="H11" s="20">
        <f t="shared" si="1"/>
        <v>0</v>
      </c>
      <c r="I11" s="20"/>
      <c r="J11" s="20"/>
      <c r="K11" s="21">
        <f t="shared" si="2"/>
        <v>147320.11520000003</v>
      </c>
    </row>
    <row r="12" spans="1:11" ht="18" customHeight="1">
      <c r="A12" s="11">
        <v>6</v>
      </c>
      <c r="B12" s="23" t="s">
        <v>118</v>
      </c>
      <c r="C12" s="23" t="s">
        <v>114</v>
      </c>
      <c r="D12" s="28">
        <v>773046</v>
      </c>
      <c r="E12" s="79">
        <v>16.690000000000001</v>
      </c>
      <c r="F12" s="20">
        <f t="shared" si="0"/>
        <v>129021.37740000001</v>
      </c>
      <c r="G12" s="32">
        <v>15</v>
      </c>
      <c r="H12" s="20">
        <f t="shared" si="1"/>
        <v>115956.9</v>
      </c>
      <c r="I12" s="20"/>
      <c r="J12" s="20"/>
      <c r="K12" s="21">
        <f t="shared" si="2"/>
        <v>244978.27740000002</v>
      </c>
    </row>
    <row r="13" spans="1:11" ht="18" customHeight="1">
      <c r="A13" s="11">
        <v>7</v>
      </c>
      <c r="B13" s="23" t="s">
        <v>119</v>
      </c>
      <c r="C13" s="23" t="s">
        <v>114</v>
      </c>
      <c r="D13" s="28">
        <v>773046</v>
      </c>
      <c r="E13" s="15">
        <v>15.06</v>
      </c>
      <c r="F13" s="20">
        <f t="shared" si="0"/>
        <v>116420.72760000001</v>
      </c>
      <c r="G13" s="27"/>
      <c r="H13" s="20">
        <f t="shared" si="1"/>
        <v>0</v>
      </c>
      <c r="I13" s="20"/>
      <c r="J13" s="20"/>
      <c r="K13" s="21">
        <f t="shared" si="2"/>
        <v>116420.72760000001</v>
      </c>
    </row>
    <row r="14" spans="1:11" ht="18" customHeight="1">
      <c r="A14" s="22">
        <v>8</v>
      </c>
      <c r="B14" s="23" t="s">
        <v>120</v>
      </c>
      <c r="C14" s="23" t="s">
        <v>114</v>
      </c>
      <c r="D14" s="28">
        <v>853375</v>
      </c>
      <c r="E14" s="26">
        <v>15.43</v>
      </c>
      <c r="F14" s="20">
        <f t="shared" si="0"/>
        <v>131675.76249999998</v>
      </c>
      <c r="G14" s="27"/>
      <c r="H14" s="20">
        <f t="shared" si="1"/>
        <v>0</v>
      </c>
      <c r="I14" s="20"/>
      <c r="J14" s="20"/>
      <c r="K14" s="21">
        <f t="shared" si="2"/>
        <v>131675.76249999998</v>
      </c>
    </row>
    <row r="15" spans="1:11" ht="18" customHeight="1">
      <c r="A15" s="11">
        <v>9</v>
      </c>
      <c r="B15" s="23" t="s">
        <v>121</v>
      </c>
      <c r="C15" s="23" t="s">
        <v>114</v>
      </c>
      <c r="D15" s="28">
        <v>853375</v>
      </c>
      <c r="E15" s="15">
        <v>12.69</v>
      </c>
      <c r="F15" s="20">
        <f t="shared" si="0"/>
        <v>108293.28749999999</v>
      </c>
      <c r="G15" s="27"/>
      <c r="H15" s="20">
        <f t="shared" si="1"/>
        <v>0</v>
      </c>
      <c r="I15" s="20"/>
      <c r="J15" s="20"/>
      <c r="K15" s="21">
        <f t="shared" si="2"/>
        <v>108293.28749999999</v>
      </c>
    </row>
    <row r="16" spans="1:11" ht="18" customHeight="1">
      <c r="A16" s="11">
        <v>10</v>
      </c>
      <c r="B16" s="23" t="s">
        <v>122</v>
      </c>
      <c r="C16" s="23" t="s">
        <v>114</v>
      </c>
      <c r="D16" s="28">
        <v>813214</v>
      </c>
      <c r="E16" s="15">
        <v>13.06</v>
      </c>
      <c r="F16" s="20">
        <f t="shared" si="0"/>
        <v>106205.7484</v>
      </c>
      <c r="G16" s="27"/>
      <c r="H16" s="20">
        <f t="shared" si="1"/>
        <v>0</v>
      </c>
      <c r="I16" s="20"/>
      <c r="J16" s="20"/>
      <c r="K16" s="21">
        <f t="shared" si="2"/>
        <v>106205.7484</v>
      </c>
    </row>
    <row r="17" spans="1:11" ht="18" customHeight="1">
      <c r="A17" s="22">
        <v>11</v>
      </c>
      <c r="B17" s="23" t="s">
        <v>123</v>
      </c>
      <c r="C17" s="23" t="s">
        <v>114</v>
      </c>
      <c r="D17" s="31">
        <v>853375</v>
      </c>
      <c r="E17" s="15">
        <v>14.76</v>
      </c>
      <c r="F17" s="20">
        <f t="shared" si="0"/>
        <v>125958.15000000001</v>
      </c>
      <c r="G17" s="27"/>
      <c r="H17" s="20">
        <f t="shared" si="1"/>
        <v>0</v>
      </c>
      <c r="I17" s="20"/>
      <c r="J17" s="20"/>
      <c r="K17" s="21">
        <f t="shared" si="2"/>
        <v>125958.15000000001</v>
      </c>
    </row>
    <row r="18" spans="1:11" ht="18" customHeight="1">
      <c r="A18" s="11">
        <v>12</v>
      </c>
      <c r="B18" s="23" t="s">
        <v>124</v>
      </c>
      <c r="C18" s="23" t="s">
        <v>114</v>
      </c>
      <c r="D18" s="31">
        <v>773046</v>
      </c>
      <c r="E18" s="15">
        <v>12.8</v>
      </c>
      <c r="F18" s="20">
        <f t="shared" si="0"/>
        <v>98949.888000000006</v>
      </c>
      <c r="G18" s="27"/>
      <c r="H18" s="20">
        <f t="shared" si="1"/>
        <v>0</v>
      </c>
      <c r="I18" s="20"/>
      <c r="J18" s="20"/>
      <c r="K18" s="21">
        <f t="shared" si="2"/>
        <v>98949.888000000006</v>
      </c>
    </row>
    <row r="19" spans="1:11" ht="18" customHeight="1">
      <c r="A19" s="11">
        <v>13</v>
      </c>
      <c r="B19" s="23" t="s">
        <v>125</v>
      </c>
      <c r="C19" s="23" t="s">
        <v>114</v>
      </c>
      <c r="D19" s="31">
        <v>773046</v>
      </c>
      <c r="E19" s="15"/>
      <c r="F19" s="20">
        <f t="shared" si="0"/>
        <v>0</v>
      </c>
      <c r="G19" s="27"/>
      <c r="H19" s="20">
        <f t="shared" si="1"/>
        <v>0</v>
      </c>
      <c r="I19" s="20"/>
      <c r="J19" s="20"/>
      <c r="K19" s="21">
        <f t="shared" si="2"/>
        <v>0</v>
      </c>
    </row>
    <row r="20" spans="1:11" ht="18" customHeight="1">
      <c r="A20" s="22">
        <v>14</v>
      </c>
      <c r="B20" s="23" t="s">
        <v>126</v>
      </c>
      <c r="C20" s="23" t="s">
        <v>114</v>
      </c>
      <c r="D20" s="31">
        <v>773046</v>
      </c>
      <c r="E20" s="15">
        <v>19.559999999999999</v>
      </c>
      <c r="F20" s="20">
        <f t="shared" si="0"/>
        <v>151207.79759999999</v>
      </c>
      <c r="G20" s="27"/>
      <c r="H20" s="20">
        <f t="shared" si="1"/>
        <v>0</v>
      </c>
      <c r="I20" s="20"/>
      <c r="J20" s="20"/>
      <c r="K20" s="21">
        <f t="shared" si="2"/>
        <v>151207.79759999999</v>
      </c>
    </row>
    <row r="21" spans="1:11" ht="18" customHeight="1">
      <c r="A21" s="11">
        <v>15</v>
      </c>
      <c r="B21" s="23" t="s">
        <v>127</v>
      </c>
      <c r="C21" s="23" t="s">
        <v>114</v>
      </c>
      <c r="D21" s="31">
        <v>731527</v>
      </c>
      <c r="E21" s="15">
        <v>15</v>
      </c>
      <c r="F21" s="20">
        <f t="shared" si="0"/>
        <v>109729.05</v>
      </c>
      <c r="G21" s="27"/>
      <c r="H21" s="20">
        <f t="shared" si="1"/>
        <v>0</v>
      </c>
      <c r="I21" s="20"/>
      <c r="J21" s="20"/>
      <c r="K21" s="21">
        <f t="shared" si="2"/>
        <v>109729.05</v>
      </c>
    </row>
    <row r="22" spans="1:11" ht="18" customHeight="1">
      <c r="A22" s="11">
        <v>16</v>
      </c>
      <c r="B22" s="23" t="s">
        <v>128</v>
      </c>
      <c r="C22" s="23" t="s">
        <v>114</v>
      </c>
      <c r="D22" s="31">
        <v>731527</v>
      </c>
      <c r="E22" s="15">
        <v>14.86</v>
      </c>
      <c r="F22" s="20">
        <f t="shared" si="0"/>
        <v>108704.91219999999</v>
      </c>
      <c r="G22" s="27"/>
      <c r="H22" s="20">
        <f t="shared" si="1"/>
        <v>0</v>
      </c>
      <c r="I22" s="20"/>
      <c r="J22" s="20"/>
      <c r="K22" s="21">
        <f t="shared" si="2"/>
        <v>108704.91219999999</v>
      </c>
    </row>
    <row r="23" spans="1:11" ht="18" customHeight="1">
      <c r="A23" s="22">
        <v>17</v>
      </c>
      <c r="B23" s="23" t="s">
        <v>129</v>
      </c>
      <c r="C23" s="23" t="s">
        <v>114</v>
      </c>
      <c r="D23" s="31">
        <v>731527</v>
      </c>
      <c r="E23" s="15">
        <v>14.39</v>
      </c>
      <c r="F23" s="20">
        <f t="shared" si="0"/>
        <v>105266.7353</v>
      </c>
      <c r="G23" s="27"/>
      <c r="H23" s="20">
        <f t="shared" si="1"/>
        <v>0</v>
      </c>
      <c r="I23" s="20"/>
      <c r="J23" s="20"/>
      <c r="K23" s="21">
        <f t="shared" si="2"/>
        <v>105266.7353</v>
      </c>
    </row>
    <row r="24" spans="1:11" ht="18" customHeight="1">
      <c r="A24" s="11">
        <v>18</v>
      </c>
      <c r="B24" s="23" t="s">
        <v>130</v>
      </c>
      <c r="C24" s="23" t="s">
        <v>114</v>
      </c>
      <c r="D24" s="31">
        <v>690018</v>
      </c>
      <c r="E24" s="15">
        <v>14.88</v>
      </c>
      <c r="F24" s="20">
        <f t="shared" si="0"/>
        <v>102674.6784</v>
      </c>
      <c r="G24" s="27"/>
      <c r="H24" s="20">
        <f t="shared" si="1"/>
        <v>0</v>
      </c>
      <c r="I24" s="20"/>
      <c r="J24" s="20"/>
      <c r="K24" s="21">
        <f t="shared" si="2"/>
        <v>102674.6784</v>
      </c>
    </row>
    <row r="25" spans="1:11" ht="18" customHeight="1">
      <c r="A25" s="11">
        <v>19</v>
      </c>
      <c r="B25" s="23" t="s">
        <v>131</v>
      </c>
      <c r="C25" s="23" t="s">
        <v>114</v>
      </c>
      <c r="D25" s="31">
        <v>813215</v>
      </c>
      <c r="E25" s="15">
        <v>14.8</v>
      </c>
      <c r="F25" s="20">
        <f t="shared" si="0"/>
        <v>120355.82000000002</v>
      </c>
      <c r="G25" s="27">
        <v>15</v>
      </c>
      <c r="H25" s="20">
        <f t="shared" si="1"/>
        <v>121982.25</v>
      </c>
      <c r="I25" s="20"/>
      <c r="J25" s="20"/>
      <c r="K25" s="21">
        <f t="shared" si="2"/>
        <v>242338.07</v>
      </c>
    </row>
    <row r="26" spans="1:11" ht="18" customHeight="1">
      <c r="A26" s="22">
        <v>20</v>
      </c>
      <c r="B26" s="23" t="s">
        <v>154</v>
      </c>
      <c r="C26" s="23" t="s">
        <v>114</v>
      </c>
      <c r="D26" s="31">
        <v>731527</v>
      </c>
      <c r="E26" s="15">
        <v>14.03</v>
      </c>
      <c r="F26" s="20">
        <f t="shared" si="0"/>
        <v>102633.23809999999</v>
      </c>
      <c r="G26" s="27"/>
      <c r="H26" s="20">
        <f t="shared" si="1"/>
        <v>0</v>
      </c>
      <c r="I26" s="20"/>
      <c r="J26" s="20"/>
      <c r="K26" s="21">
        <f t="shared" si="2"/>
        <v>102633.23809999999</v>
      </c>
    </row>
    <row r="27" spans="1:11" ht="18" customHeight="1">
      <c r="A27" s="11">
        <v>21</v>
      </c>
      <c r="B27" s="23" t="s">
        <v>132</v>
      </c>
      <c r="C27" s="23" t="s">
        <v>114</v>
      </c>
      <c r="D27" s="31">
        <v>690018</v>
      </c>
      <c r="E27" s="15"/>
      <c r="F27" s="20">
        <f t="shared" si="0"/>
        <v>0</v>
      </c>
      <c r="G27" s="27"/>
      <c r="H27" s="20">
        <f t="shared" si="1"/>
        <v>0</v>
      </c>
      <c r="I27" s="20"/>
      <c r="J27" s="20"/>
      <c r="K27" s="21">
        <f t="shared" si="2"/>
        <v>0</v>
      </c>
    </row>
    <row r="28" spans="1:11" ht="18" customHeight="1">
      <c r="A28" s="11">
        <v>22</v>
      </c>
      <c r="B28" s="23" t="s">
        <v>133</v>
      </c>
      <c r="C28" s="23" t="s">
        <v>134</v>
      </c>
      <c r="D28" s="31">
        <v>625965</v>
      </c>
      <c r="E28" s="80">
        <v>30</v>
      </c>
      <c r="F28" s="20">
        <f t="shared" si="0"/>
        <v>187789.5</v>
      </c>
      <c r="G28" s="27"/>
      <c r="H28" s="20">
        <f t="shared" si="1"/>
        <v>0</v>
      </c>
      <c r="I28" s="20"/>
      <c r="J28" s="20"/>
      <c r="K28" s="21">
        <f t="shared" si="2"/>
        <v>187789.5</v>
      </c>
    </row>
    <row r="29" spans="1:11" ht="18" customHeight="1">
      <c r="A29" s="22">
        <v>23</v>
      </c>
      <c r="B29" s="23" t="s">
        <v>135</v>
      </c>
      <c r="C29" s="23" t="s">
        <v>134</v>
      </c>
      <c r="D29" s="31">
        <v>625965</v>
      </c>
      <c r="E29" s="80"/>
      <c r="F29" s="20">
        <f t="shared" si="0"/>
        <v>0</v>
      </c>
      <c r="G29" s="27"/>
      <c r="H29" s="20">
        <f t="shared" si="1"/>
        <v>0</v>
      </c>
      <c r="I29" s="20"/>
      <c r="J29" s="20"/>
      <c r="K29" s="21">
        <f t="shared" si="2"/>
        <v>0</v>
      </c>
    </row>
    <row r="30" spans="1:11" ht="18" customHeight="1">
      <c r="A30" s="11">
        <v>24</v>
      </c>
      <c r="B30" s="41" t="s">
        <v>136</v>
      </c>
      <c r="C30" s="42" t="s">
        <v>137</v>
      </c>
      <c r="D30" s="31">
        <v>567152</v>
      </c>
      <c r="E30" s="80">
        <v>40</v>
      </c>
      <c r="F30" s="20">
        <f t="shared" si="0"/>
        <v>226860.80000000002</v>
      </c>
      <c r="G30" s="27"/>
      <c r="H30" s="20">
        <f t="shared" si="1"/>
        <v>0</v>
      </c>
      <c r="I30" s="20"/>
      <c r="J30" s="20"/>
      <c r="K30" s="21">
        <f t="shared" si="2"/>
        <v>226860.80000000002</v>
      </c>
    </row>
    <row r="31" spans="1:11" ht="18" customHeight="1">
      <c r="A31" s="11">
        <v>25</v>
      </c>
      <c r="B31" s="23" t="s">
        <v>138</v>
      </c>
      <c r="C31" s="23" t="s">
        <v>139</v>
      </c>
      <c r="D31" s="31">
        <v>674306</v>
      </c>
      <c r="E31" s="80">
        <v>30</v>
      </c>
      <c r="F31" s="20">
        <f t="shared" si="0"/>
        <v>202291.8</v>
      </c>
      <c r="G31" s="27"/>
      <c r="H31" s="20">
        <f t="shared" si="1"/>
        <v>0</v>
      </c>
      <c r="I31" s="20"/>
      <c r="J31" s="20"/>
      <c r="K31" s="21">
        <f t="shared" si="2"/>
        <v>202291.8</v>
      </c>
    </row>
    <row r="32" spans="1:11" ht="18" customHeight="1">
      <c r="A32" s="22">
        <v>26</v>
      </c>
      <c r="B32" s="23" t="s">
        <v>140</v>
      </c>
      <c r="C32" s="23" t="s">
        <v>141</v>
      </c>
      <c r="D32" s="31">
        <v>499852</v>
      </c>
      <c r="E32" s="80">
        <v>40</v>
      </c>
      <c r="F32" s="20">
        <f t="shared" si="0"/>
        <v>199940.80000000002</v>
      </c>
      <c r="G32" s="27"/>
      <c r="H32" s="20">
        <f t="shared" si="1"/>
        <v>0</v>
      </c>
      <c r="I32" s="20"/>
      <c r="J32" s="20"/>
      <c r="K32" s="21">
        <v>199945</v>
      </c>
    </row>
    <row r="33" spans="1:11" ht="18" customHeight="1">
      <c r="A33" s="11">
        <v>27</v>
      </c>
      <c r="B33" s="47" t="s">
        <v>142</v>
      </c>
      <c r="C33" s="23" t="s">
        <v>143</v>
      </c>
      <c r="D33" s="31">
        <v>519503</v>
      </c>
      <c r="E33" s="80">
        <v>40</v>
      </c>
      <c r="F33" s="20">
        <f t="shared" si="0"/>
        <v>207801.2</v>
      </c>
      <c r="G33" s="27"/>
      <c r="H33" s="20">
        <f t="shared" si="1"/>
        <v>0</v>
      </c>
      <c r="I33" s="20"/>
      <c r="J33" s="20"/>
      <c r="K33" s="21">
        <f t="shared" si="2"/>
        <v>207801.2</v>
      </c>
    </row>
    <row r="34" spans="1:11" ht="18" customHeight="1">
      <c r="A34" s="11">
        <v>28</v>
      </c>
      <c r="B34" s="47" t="s">
        <v>144</v>
      </c>
      <c r="C34" s="23" t="s">
        <v>171</v>
      </c>
      <c r="D34" s="71">
        <v>625965</v>
      </c>
      <c r="E34" s="80"/>
      <c r="F34" s="20">
        <f t="shared" si="0"/>
        <v>0</v>
      </c>
      <c r="G34" s="27"/>
      <c r="H34" s="20">
        <f t="shared" si="1"/>
        <v>0</v>
      </c>
      <c r="I34" s="20"/>
      <c r="J34" s="20"/>
      <c r="K34" s="21">
        <f t="shared" si="2"/>
        <v>0</v>
      </c>
    </row>
    <row r="35" spans="1:11" ht="18" customHeight="1">
      <c r="A35" s="22">
        <v>29</v>
      </c>
      <c r="B35" s="47" t="s">
        <v>145</v>
      </c>
      <c r="C35" s="23" t="s">
        <v>170</v>
      </c>
      <c r="D35" s="71">
        <v>625965</v>
      </c>
      <c r="E35" s="80"/>
      <c r="F35" s="20">
        <f t="shared" si="0"/>
        <v>0</v>
      </c>
      <c r="G35" s="27"/>
      <c r="H35" s="20">
        <f t="shared" si="1"/>
        <v>0</v>
      </c>
      <c r="I35" s="20"/>
      <c r="J35" s="20"/>
      <c r="K35" s="21">
        <f t="shared" si="2"/>
        <v>0</v>
      </c>
    </row>
    <row r="36" spans="1:11" ht="18" customHeight="1">
      <c r="A36" s="11">
        <v>30</v>
      </c>
      <c r="B36" s="47" t="s">
        <v>146</v>
      </c>
      <c r="C36" s="23" t="s">
        <v>169</v>
      </c>
      <c r="D36" s="71">
        <v>625965</v>
      </c>
      <c r="E36" s="80"/>
      <c r="F36" s="20">
        <f t="shared" si="0"/>
        <v>0</v>
      </c>
      <c r="G36" s="27"/>
      <c r="H36" s="20">
        <f t="shared" si="1"/>
        <v>0</v>
      </c>
      <c r="I36" s="20"/>
      <c r="J36" s="20"/>
      <c r="K36" s="21">
        <f t="shared" si="2"/>
        <v>0</v>
      </c>
    </row>
    <row r="37" spans="1:11" ht="18" customHeight="1">
      <c r="A37" s="11">
        <v>31</v>
      </c>
      <c r="B37" s="12" t="s">
        <v>147</v>
      </c>
      <c r="C37" s="49" t="s">
        <v>168</v>
      </c>
      <c r="D37" s="72">
        <v>625965</v>
      </c>
      <c r="E37" s="80"/>
      <c r="F37" s="20">
        <f t="shared" si="0"/>
        <v>0</v>
      </c>
      <c r="G37" s="27"/>
      <c r="H37" s="20">
        <f t="shared" si="1"/>
        <v>0</v>
      </c>
      <c r="I37" s="20"/>
      <c r="J37" s="20"/>
      <c r="K37" s="21">
        <f t="shared" si="2"/>
        <v>0</v>
      </c>
    </row>
    <row r="38" spans="1:11" ht="18" customHeight="1">
      <c r="A38" s="22">
        <v>32</v>
      </c>
      <c r="B38" s="12" t="s">
        <v>148</v>
      </c>
      <c r="C38" s="49" t="s">
        <v>167</v>
      </c>
      <c r="D38" s="72">
        <v>625965</v>
      </c>
      <c r="E38" s="80">
        <v>30</v>
      </c>
      <c r="F38" s="20">
        <f t="shared" si="0"/>
        <v>187789.5</v>
      </c>
      <c r="G38" s="27"/>
      <c r="H38" s="20">
        <f t="shared" si="1"/>
        <v>0</v>
      </c>
      <c r="I38" s="20"/>
      <c r="J38" s="20"/>
      <c r="K38" s="21">
        <f t="shared" si="2"/>
        <v>187789.5</v>
      </c>
    </row>
    <row r="39" spans="1:11" ht="18" customHeight="1">
      <c r="A39" s="11">
        <v>33</v>
      </c>
      <c r="B39" s="12" t="s">
        <v>163</v>
      </c>
      <c r="C39" s="49" t="s">
        <v>166</v>
      </c>
      <c r="D39" s="73">
        <v>643238</v>
      </c>
      <c r="E39" s="51"/>
      <c r="F39" s="61"/>
      <c r="G39" s="51"/>
      <c r="H39" s="61"/>
      <c r="I39" s="61"/>
      <c r="J39" s="61"/>
      <c r="K39" s="61"/>
    </row>
    <row r="40" spans="1:11" ht="17.25" customHeight="1">
      <c r="A40" s="11">
        <v>34</v>
      </c>
      <c r="B40" s="12" t="s">
        <v>164</v>
      </c>
      <c r="C40" s="49" t="s">
        <v>165</v>
      </c>
      <c r="D40" s="76">
        <v>625965</v>
      </c>
      <c r="E40" s="44"/>
      <c r="F40" s="44"/>
      <c r="G40" s="44"/>
      <c r="H40" s="44"/>
      <c r="I40" s="44"/>
      <c r="J40" s="44"/>
      <c r="K40" s="44"/>
    </row>
    <row r="41" spans="1:11">
      <c r="A41" s="22">
        <v>35</v>
      </c>
      <c r="B41" s="12" t="s">
        <v>172</v>
      </c>
      <c r="C41" s="49" t="s">
        <v>173</v>
      </c>
      <c r="D41" s="76">
        <v>625965</v>
      </c>
      <c r="E41" s="44"/>
      <c r="F41" s="44"/>
      <c r="G41" s="44"/>
      <c r="H41" s="44"/>
      <c r="I41" s="44"/>
      <c r="J41" s="44"/>
      <c r="K41" s="44"/>
    </row>
    <row r="42" spans="1:11">
      <c r="A42" s="44"/>
      <c r="B42" s="44"/>
      <c r="C42" s="44"/>
      <c r="D42" s="44"/>
      <c r="E42" s="44"/>
      <c r="F42" s="78">
        <f>SUM(F7:F41)</f>
        <v>3533357.1385999997</v>
      </c>
      <c r="G42" s="78"/>
      <c r="H42" s="78">
        <f t="shared" ref="H42:K42" si="3">SUM(H7:H41)</f>
        <v>571627.45000000007</v>
      </c>
      <c r="I42" s="78"/>
      <c r="J42" s="78"/>
      <c r="K42" s="78">
        <f t="shared" si="3"/>
        <v>4814793.1526000006</v>
      </c>
    </row>
  </sheetData>
  <mergeCells count="10">
    <mergeCell ref="A4:A6"/>
    <mergeCell ref="B4:B6"/>
    <mergeCell ref="C4:C6"/>
    <mergeCell ref="E1:K2"/>
    <mergeCell ref="D5:D6"/>
    <mergeCell ref="E5:F5"/>
    <mergeCell ref="G5:H5"/>
    <mergeCell ref="K5:K6"/>
    <mergeCell ref="D4:K4"/>
    <mergeCell ref="I5:J5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56F19-4F6D-4767-B0BC-DE466EAC127D}">
  <dimension ref="A1:U57"/>
  <sheetViews>
    <sheetView topLeftCell="A3" workbookViewId="0">
      <selection activeCell="A12" sqref="A12"/>
    </sheetView>
  </sheetViews>
  <sheetFormatPr defaultRowHeight="12.75"/>
  <cols>
    <col min="1" max="1" width="3.85546875" style="9" bestFit="1" customWidth="1"/>
    <col min="2" max="2" width="16.28515625" style="9" customWidth="1"/>
    <col min="3" max="3" width="15.42578125" style="9" customWidth="1"/>
    <col min="4" max="4" width="11.28515625" style="9" customWidth="1"/>
    <col min="5" max="5" width="11.140625" style="9" customWidth="1"/>
    <col min="6" max="6" width="5.7109375" style="9" customWidth="1"/>
    <col min="7" max="7" width="10.85546875" style="9" customWidth="1"/>
    <col min="8" max="8" width="4.42578125" style="9" customWidth="1"/>
    <col min="9" max="9" width="9.85546875" style="9" customWidth="1"/>
    <col min="10" max="10" width="10" style="9" customWidth="1"/>
    <col min="11" max="11" width="12.85546875" style="9" customWidth="1"/>
    <col min="12" max="12" width="6.5703125" style="9" customWidth="1"/>
    <col min="13" max="13" width="9.7109375" style="9" customWidth="1"/>
    <col min="14" max="14" width="4.140625" style="9" customWidth="1"/>
    <col min="15" max="15" width="9.7109375" style="9" customWidth="1"/>
    <col min="16" max="16" width="10.28515625" style="9" customWidth="1"/>
    <col min="17" max="17" width="9.7109375" style="9" customWidth="1"/>
    <col min="18" max="16384" width="9.140625" style="9"/>
  </cols>
  <sheetData>
    <row r="1" spans="1:21">
      <c r="M1" s="141" t="s">
        <v>184</v>
      </c>
      <c r="N1" s="141"/>
      <c r="O1" s="141"/>
      <c r="P1" s="141"/>
      <c r="Q1" s="141"/>
    </row>
    <row r="2" spans="1:21">
      <c r="A2" s="8"/>
      <c r="B2" s="8"/>
      <c r="C2" s="8"/>
      <c r="D2" s="8"/>
      <c r="M2" s="142"/>
      <c r="N2" s="142"/>
      <c r="O2" s="142"/>
      <c r="P2" s="142"/>
      <c r="Q2" s="142"/>
    </row>
    <row r="3" spans="1:21" ht="21.75">
      <c r="A3" s="114" t="s">
        <v>100</v>
      </c>
      <c r="B3" s="114" t="s">
        <v>150</v>
      </c>
      <c r="C3" s="114" t="s">
        <v>101</v>
      </c>
      <c r="D3" s="114" t="s">
        <v>102</v>
      </c>
      <c r="E3" s="144" t="s">
        <v>176</v>
      </c>
      <c r="F3" s="144"/>
      <c r="G3" s="144"/>
      <c r="H3" s="144"/>
      <c r="I3" s="144"/>
      <c r="J3" s="144"/>
      <c r="K3" s="144" t="s">
        <v>177</v>
      </c>
      <c r="L3" s="144"/>
      <c r="M3" s="144"/>
      <c r="N3" s="144"/>
      <c r="O3" s="144"/>
      <c r="P3" s="144"/>
      <c r="Q3" s="93" t="s">
        <v>183</v>
      </c>
    </row>
    <row r="4" spans="1:21" ht="38.25" customHeight="1">
      <c r="A4" s="114"/>
      <c r="B4" s="114"/>
      <c r="C4" s="114"/>
      <c r="D4" s="114"/>
      <c r="E4" s="114" t="s">
        <v>178</v>
      </c>
      <c r="F4" s="114" t="s">
        <v>105</v>
      </c>
      <c r="G4" s="114"/>
      <c r="H4" s="114" t="s">
        <v>180</v>
      </c>
      <c r="I4" s="114"/>
      <c r="J4" s="145" t="s">
        <v>107</v>
      </c>
      <c r="K4" s="114" t="s">
        <v>179</v>
      </c>
      <c r="L4" s="114" t="s">
        <v>105</v>
      </c>
      <c r="M4" s="114"/>
      <c r="N4" s="114" t="s">
        <v>181</v>
      </c>
      <c r="O4" s="114"/>
      <c r="P4" s="145" t="s">
        <v>107</v>
      </c>
      <c r="Q4" s="143" t="s">
        <v>182</v>
      </c>
      <c r="U4" s="9" t="s">
        <v>150</v>
      </c>
    </row>
    <row r="5" spans="1:21" ht="26.25">
      <c r="A5" s="114"/>
      <c r="B5" s="114"/>
      <c r="C5" s="114"/>
      <c r="D5" s="114"/>
      <c r="E5" s="114"/>
      <c r="F5" s="94" t="s">
        <v>109</v>
      </c>
      <c r="G5" s="82" t="s">
        <v>110</v>
      </c>
      <c r="H5" s="94" t="s">
        <v>109</v>
      </c>
      <c r="I5" s="82" t="s">
        <v>110</v>
      </c>
      <c r="J5" s="145"/>
      <c r="K5" s="114"/>
      <c r="L5" s="94" t="s">
        <v>109</v>
      </c>
      <c r="M5" s="82" t="s">
        <v>110</v>
      </c>
      <c r="N5" s="94" t="s">
        <v>109</v>
      </c>
      <c r="O5" s="82" t="s">
        <v>110</v>
      </c>
      <c r="P5" s="145"/>
      <c r="Q5" s="143"/>
    </row>
    <row r="6" spans="1:21">
      <c r="A6" s="11">
        <v>1</v>
      </c>
      <c r="B6" s="12" t="s">
        <v>111</v>
      </c>
      <c r="C6" s="12" t="s">
        <v>112</v>
      </c>
      <c r="D6" s="79">
        <v>1088657</v>
      </c>
      <c r="E6" s="79">
        <v>302405</v>
      </c>
      <c r="F6" s="15"/>
      <c r="G6" s="16">
        <f>E6*F6%</f>
        <v>0</v>
      </c>
      <c r="H6" s="16"/>
      <c r="I6" s="16">
        <f>E6*H6%</f>
        <v>0</v>
      </c>
      <c r="J6" s="37">
        <f>G6+I6</f>
        <v>0</v>
      </c>
      <c r="K6" s="79">
        <v>1088657</v>
      </c>
      <c r="L6" s="15"/>
      <c r="M6" s="16">
        <f>K6*L6%</f>
        <v>0</v>
      </c>
      <c r="N6" s="16"/>
      <c r="O6" s="16">
        <f>K6*N6%</f>
        <v>0</v>
      </c>
      <c r="P6" s="37">
        <f>M6+O6</f>
        <v>0</v>
      </c>
      <c r="Q6" s="78">
        <f>J6+P6</f>
        <v>0</v>
      </c>
    </row>
    <row r="7" spans="1:21">
      <c r="A7" s="22">
        <v>2</v>
      </c>
      <c r="B7" s="23" t="s">
        <v>113</v>
      </c>
      <c r="C7" s="23" t="s">
        <v>114</v>
      </c>
      <c r="D7" s="15">
        <v>773046</v>
      </c>
      <c r="E7" s="15">
        <v>300629</v>
      </c>
      <c r="F7" s="75"/>
      <c r="G7" s="16">
        <f t="shared" ref="G7:G40" si="0">E7*F7%</f>
        <v>0</v>
      </c>
      <c r="H7" s="89"/>
      <c r="I7" s="16">
        <f t="shared" ref="I7:I42" si="1">E7*H7%</f>
        <v>0</v>
      </c>
      <c r="J7" s="37">
        <f t="shared" ref="J7:J37" si="2">G7+I7</f>
        <v>0</v>
      </c>
      <c r="K7" s="15">
        <v>773046</v>
      </c>
      <c r="L7" s="75"/>
      <c r="M7" s="16">
        <f t="shared" ref="M7:M40" si="3">K7*L7%</f>
        <v>0</v>
      </c>
      <c r="N7" s="89"/>
      <c r="O7" s="16">
        <f t="shared" ref="O7:O40" si="4">K7*N7%</f>
        <v>0</v>
      </c>
      <c r="P7" s="37">
        <f t="shared" ref="P7:P37" si="5">M7+O7</f>
        <v>0</v>
      </c>
      <c r="Q7" s="78">
        <f t="shared" ref="Q7:Q41" si="6">J7+P7</f>
        <v>0</v>
      </c>
    </row>
    <row r="8" spans="1:21">
      <c r="A8" s="11">
        <v>3</v>
      </c>
      <c r="B8" s="23" t="s">
        <v>159</v>
      </c>
      <c r="C8" s="23" t="s">
        <v>115</v>
      </c>
      <c r="D8" s="26">
        <v>836096</v>
      </c>
      <c r="E8" s="26">
        <v>836096</v>
      </c>
      <c r="F8" s="26">
        <v>14.08</v>
      </c>
      <c r="G8" s="16">
        <f t="shared" si="0"/>
        <v>117722.3168</v>
      </c>
      <c r="H8" s="89">
        <v>15</v>
      </c>
      <c r="I8" s="16">
        <f t="shared" si="1"/>
        <v>125414.39999999999</v>
      </c>
      <c r="J8" s="37">
        <f t="shared" si="2"/>
        <v>243136.71679999999</v>
      </c>
      <c r="K8" s="26">
        <v>836096</v>
      </c>
      <c r="L8" s="26">
        <v>14.17</v>
      </c>
      <c r="M8" s="16">
        <f t="shared" si="3"/>
        <v>118474.80319999999</v>
      </c>
      <c r="N8" s="89">
        <v>15</v>
      </c>
      <c r="O8" s="16">
        <f t="shared" si="4"/>
        <v>125414.39999999999</v>
      </c>
      <c r="P8" s="37">
        <f t="shared" si="5"/>
        <v>243889.20319999999</v>
      </c>
      <c r="Q8" s="78">
        <f t="shared" si="6"/>
        <v>487025.91999999998</v>
      </c>
    </row>
    <row r="9" spans="1:21">
      <c r="A9" s="11">
        <v>4</v>
      </c>
      <c r="B9" s="23" t="s">
        <v>116</v>
      </c>
      <c r="C9" s="23" t="s">
        <v>114</v>
      </c>
      <c r="D9" s="15">
        <v>813215</v>
      </c>
      <c r="E9" s="15">
        <v>316250</v>
      </c>
      <c r="F9" s="26"/>
      <c r="G9" s="16">
        <f t="shared" si="0"/>
        <v>0</v>
      </c>
      <c r="H9" s="89"/>
      <c r="I9" s="16">
        <f t="shared" si="1"/>
        <v>0</v>
      </c>
      <c r="J9" s="37">
        <f t="shared" si="2"/>
        <v>0</v>
      </c>
      <c r="K9" s="15">
        <v>813215</v>
      </c>
      <c r="L9" s="26"/>
      <c r="M9" s="16">
        <f t="shared" si="3"/>
        <v>0</v>
      </c>
      <c r="N9" s="89"/>
      <c r="O9" s="16">
        <f t="shared" si="4"/>
        <v>0</v>
      </c>
      <c r="P9" s="37">
        <f t="shared" si="5"/>
        <v>0</v>
      </c>
      <c r="Q9" s="78">
        <f t="shared" si="6"/>
        <v>0</v>
      </c>
    </row>
    <row r="10" spans="1:21">
      <c r="A10" s="22">
        <v>5</v>
      </c>
      <c r="B10" s="23" t="s">
        <v>117</v>
      </c>
      <c r="C10" s="23" t="s">
        <v>115</v>
      </c>
      <c r="D10" s="15">
        <v>836096</v>
      </c>
      <c r="E10" s="15">
        <v>371600</v>
      </c>
      <c r="F10" s="15">
        <v>14.27</v>
      </c>
      <c r="G10" s="16">
        <f t="shared" si="0"/>
        <v>53027.32</v>
      </c>
      <c r="H10" s="89"/>
      <c r="I10" s="16">
        <f t="shared" si="1"/>
        <v>0</v>
      </c>
      <c r="J10" s="37">
        <f t="shared" si="2"/>
        <v>53027.32</v>
      </c>
      <c r="K10" s="15">
        <v>836096</v>
      </c>
      <c r="L10" s="15"/>
      <c r="M10" s="16">
        <f t="shared" si="3"/>
        <v>0</v>
      </c>
      <c r="N10" s="89"/>
      <c r="O10" s="16">
        <f t="shared" si="4"/>
        <v>0</v>
      </c>
      <c r="P10" s="37">
        <f t="shared" si="5"/>
        <v>0</v>
      </c>
      <c r="Q10" s="78">
        <f t="shared" si="6"/>
        <v>53027.32</v>
      </c>
    </row>
    <row r="11" spans="1:21">
      <c r="A11" s="11">
        <v>6</v>
      </c>
      <c r="B11" s="23" t="s">
        <v>118</v>
      </c>
      <c r="C11" s="23" t="s">
        <v>114</v>
      </c>
      <c r="D11" s="15">
        <v>773046</v>
      </c>
      <c r="E11" s="15">
        <v>773046</v>
      </c>
      <c r="F11" s="79">
        <v>16.579999999999998</v>
      </c>
      <c r="G11" s="16">
        <f t="shared" si="0"/>
        <v>128171.02679999998</v>
      </c>
      <c r="H11" s="16"/>
      <c r="I11" s="16">
        <f t="shared" si="1"/>
        <v>0</v>
      </c>
      <c r="J11" s="37">
        <f t="shared" si="2"/>
        <v>128171.02679999998</v>
      </c>
      <c r="K11" s="15">
        <v>773046</v>
      </c>
      <c r="L11" s="62"/>
      <c r="M11" s="16">
        <f t="shared" si="3"/>
        <v>0</v>
      </c>
      <c r="N11" s="16"/>
      <c r="O11" s="16">
        <f t="shared" si="4"/>
        <v>0</v>
      </c>
      <c r="P11" s="37">
        <f t="shared" si="5"/>
        <v>0</v>
      </c>
      <c r="Q11" s="78">
        <f t="shared" si="6"/>
        <v>128171.02679999998</v>
      </c>
    </row>
    <row r="12" spans="1:21">
      <c r="A12" s="11">
        <v>7</v>
      </c>
      <c r="B12" s="23" t="s">
        <v>119</v>
      </c>
      <c r="C12" s="23" t="s">
        <v>114</v>
      </c>
      <c r="D12" s="15">
        <v>773046</v>
      </c>
      <c r="E12" s="15">
        <v>558311</v>
      </c>
      <c r="F12" s="15">
        <v>13.47</v>
      </c>
      <c r="G12" s="16">
        <f t="shared" si="0"/>
        <v>75204.491700000013</v>
      </c>
      <c r="H12" s="89"/>
      <c r="I12" s="16">
        <f t="shared" si="1"/>
        <v>0</v>
      </c>
      <c r="J12" s="37">
        <f t="shared" si="2"/>
        <v>75204.491700000013</v>
      </c>
      <c r="K12" s="15">
        <v>773046</v>
      </c>
      <c r="L12" s="15"/>
      <c r="M12" s="16">
        <f t="shared" si="3"/>
        <v>0</v>
      </c>
      <c r="N12" s="89"/>
      <c r="O12" s="16">
        <f t="shared" si="4"/>
        <v>0</v>
      </c>
      <c r="P12" s="37">
        <f t="shared" si="5"/>
        <v>0</v>
      </c>
      <c r="Q12" s="78">
        <f t="shared" si="6"/>
        <v>75204.491700000013</v>
      </c>
    </row>
    <row r="13" spans="1:21">
      <c r="A13" s="22">
        <v>8</v>
      </c>
      <c r="B13" s="23" t="s">
        <v>120</v>
      </c>
      <c r="C13" s="23" t="s">
        <v>114</v>
      </c>
      <c r="D13" s="15">
        <v>853375</v>
      </c>
      <c r="E13" s="15">
        <v>379280</v>
      </c>
      <c r="F13" s="26">
        <v>11.37</v>
      </c>
      <c r="G13" s="16">
        <f t="shared" si="0"/>
        <v>43124.135999999999</v>
      </c>
      <c r="H13" s="89"/>
      <c r="I13" s="16">
        <f t="shared" si="1"/>
        <v>0</v>
      </c>
      <c r="J13" s="37">
        <f t="shared" si="2"/>
        <v>43124.135999999999</v>
      </c>
      <c r="K13" s="15">
        <v>853375</v>
      </c>
      <c r="L13" s="26"/>
      <c r="M13" s="16">
        <f t="shared" si="3"/>
        <v>0</v>
      </c>
      <c r="N13" s="89"/>
      <c r="O13" s="16">
        <f t="shared" si="4"/>
        <v>0</v>
      </c>
      <c r="P13" s="37">
        <f t="shared" si="5"/>
        <v>0</v>
      </c>
      <c r="Q13" s="78">
        <f t="shared" si="6"/>
        <v>43124.135999999999</v>
      </c>
    </row>
    <row r="14" spans="1:21">
      <c r="A14" s="11">
        <v>9</v>
      </c>
      <c r="B14" s="23" t="s">
        <v>121</v>
      </c>
      <c r="C14" s="23" t="s">
        <v>114</v>
      </c>
      <c r="D14" s="15">
        <v>853375</v>
      </c>
      <c r="E14" s="15">
        <v>853375</v>
      </c>
      <c r="F14" s="15">
        <v>14.4</v>
      </c>
      <c r="G14" s="16">
        <f t="shared" si="0"/>
        <v>122886.00000000001</v>
      </c>
      <c r="H14" s="89">
        <v>15</v>
      </c>
      <c r="I14" s="16">
        <f t="shared" si="1"/>
        <v>128006.25</v>
      </c>
      <c r="J14" s="37">
        <f>G14+I14</f>
        <v>250892.25</v>
      </c>
      <c r="K14" s="15">
        <v>310320</v>
      </c>
      <c r="L14" s="15">
        <v>13.24</v>
      </c>
      <c r="M14" s="16">
        <f t="shared" si="3"/>
        <v>41086.367999999995</v>
      </c>
      <c r="N14" s="89"/>
      <c r="O14" s="16">
        <f t="shared" si="4"/>
        <v>0</v>
      </c>
      <c r="P14" s="37">
        <f t="shared" si="5"/>
        <v>41086.367999999995</v>
      </c>
      <c r="Q14" s="78">
        <f t="shared" si="6"/>
        <v>291978.61800000002</v>
      </c>
    </row>
    <row r="15" spans="1:21">
      <c r="A15" s="11">
        <v>10</v>
      </c>
      <c r="B15" s="23" t="s">
        <v>122</v>
      </c>
      <c r="C15" s="23" t="s">
        <v>114</v>
      </c>
      <c r="D15" s="15">
        <v>813214</v>
      </c>
      <c r="E15" s="15">
        <v>813214</v>
      </c>
      <c r="F15" s="15">
        <v>14.44</v>
      </c>
      <c r="G15" s="16">
        <f t="shared" si="0"/>
        <v>117428.10159999999</v>
      </c>
      <c r="H15" s="89"/>
      <c r="I15" s="16">
        <f t="shared" si="1"/>
        <v>0</v>
      </c>
      <c r="J15" s="37">
        <f t="shared" si="2"/>
        <v>117428.10159999999</v>
      </c>
      <c r="K15" s="15">
        <v>813214</v>
      </c>
      <c r="L15" s="15">
        <v>12.78</v>
      </c>
      <c r="M15" s="16">
        <f t="shared" si="3"/>
        <v>103928.74919999999</v>
      </c>
      <c r="N15" s="89"/>
      <c r="O15" s="16">
        <f t="shared" si="4"/>
        <v>0</v>
      </c>
      <c r="P15" s="37">
        <f t="shared" si="5"/>
        <v>103928.74919999999</v>
      </c>
      <c r="Q15" s="78">
        <f t="shared" si="6"/>
        <v>221356.85079999999</v>
      </c>
    </row>
    <row r="16" spans="1:21">
      <c r="A16" s="22">
        <v>11</v>
      </c>
      <c r="B16" s="23" t="s">
        <v>123</v>
      </c>
      <c r="C16" s="23" t="s">
        <v>114</v>
      </c>
      <c r="D16" s="26">
        <v>853375</v>
      </c>
      <c r="E16" s="26">
        <v>853375</v>
      </c>
      <c r="F16" s="15">
        <v>12.95</v>
      </c>
      <c r="G16" s="16">
        <f t="shared" si="0"/>
        <v>110512.0625</v>
      </c>
      <c r="H16" s="89"/>
      <c r="I16" s="16">
        <f t="shared" si="1"/>
        <v>0</v>
      </c>
      <c r="J16" s="37">
        <f t="shared" si="2"/>
        <v>110512.0625</v>
      </c>
      <c r="K16" s="26">
        <v>853375</v>
      </c>
      <c r="L16" s="15"/>
      <c r="M16" s="16">
        <f t="shared" si="3"/>
        <v>0</v>
      </c>
      <c r="N16" s="89"/>
      <c r="O16" s="16">
        <f t="shared" si="4"/>
        <v>0</v>
      </c>
      <c r="P16" s="37">
        <f t="shared" si="5"/>
        <v>0</v>
      </c>
      <c r="Q16" s="78">
        <f t="shared" si="6"/>
        <v>110512.0625</v>
      </c>
    </row>
    <row r="17" spans="1:17">
      <c r="A17" s="11">
        <v>12</v>
      </c>
      <c r="B17" s="23" t="s">
        <v>124</v>
      </c>
      <c r="C17" s="23" t="s">
        <v>114</v>
      </c>
      <c r="D17" s="26">
        <v>773046</v>
      </c>
      <c r="E17" s="26">
        <v>773046</v>
      </c>
      <c r="F17" s="15">
        <v>12.17</v>
      </c>
      <c r="G17" s="16">
        <f t="shared" si="0"/>
        <v>94079.698199999999</v>
      </c>
      <c r="H17" s="89"/>
      <c r="I17" s="16">
        <f t="shared" si="1"/>
        <v>0</v>
      </c>
      <c r="J17" s="37">
        <f t="shared" si="2"/>
        <v>94079.698199999999</v>
      </c>
      <c r="K17" s="26">
        <v>773046</v>
      </c>
      <c r="L17" s="15">
        <v>14.14</v>
      </c>
      <c r="M17" s="16">
        <f t="shared" si="3"/>
        <v>109308.7044</v>
      </c>
      <c r="N17" s="89">
        <v>15</v>
      </c>
      <c r="O17" s="16">
        <f t="shared" si="4"/>
        <v>115956.9</v>
      </c>
      <c r="P17" s="37">
        <f t="shared" si="5"/>
        <v>225265.60440000001</v>
      </c>
      <c r="Q17" s="78">
        <f t="shared" si="6"/>
        <v>319345.3026</v>
      </c>
    </row>
    <row r="18" spans="1:17">
      <c r="A18" s="11">
        <v>13</v>
      </c>
      <c r="B18" s="23" t="s">
        <v>125</v>
      </c>
      <c r="C18" s="23" t="s">
        <v>114</v>
      </c>
      <c r="D18" s="26">
        <v>773046</v>
      </c>
      <c r="E18" s="26"/>
      <c r="F18" s="15"/>
      <c r="G18" s="16">
        <f t="shared" si="0"/>
        <v>0</v>
      </c>
      <c r="H18" s="89"/>
      <c r="I18" s="16">
        <f t="shared" si="1"/>
        <v>0</v>
      </c>
      <c r="J18" s="37">
        <f t="shared" si="2"/>
        <v>0</v>
      </c>
      <c r="K18" s="26"/>
      <c r="L18" s="15"/>
      <c r="M18" s="16">
        <f t="shared" si="3"/>
        <v>0</v>
      </c>
      <c r="N18" s="89"/>
      <c r="O18" s="16">
        <f t="shared" si="4"/>
        <v>0</v>
      </c>
      <c r="P18" s="37">
        <f t="shared" si="5"/>
        <v>0</v>
      </c>
      <c r="Q18" s="78">
        <f t="shared" si="6"/>
        <v>0</v>
      </c>
    </row>
    <row r="19" spans="1:17">
      <c r="A19" s="22">
        <v>14</v>
      </c>
      <c r="B19" s="23" t="s">
        <v>126</v>
      </c>
      <c r="C19" s="23" t="s">
        <v>114</v>
      </c>
      <c r="D19" s="26">
        <v>773046</v>
      </c>
      <c r="E19" s="26">
        <v>558311</v>
      </c>
      <c r="F19" s="15"/>
      <c r="G19" s="16">
        <f t="shared" si="0"/>
        <v>0</v>
      </c>
      <c r="H19" s="89">
        <v>15</v>
      </c>
      <c r="I19" s="16">
        <f t="shared" si="1"/>
        <v>83746.649999999994</v>
      </c>
      <c r="J19" s="37">
        <f t="shared" si="2"/>
        <v>83746.649999999994</v>
      </c>
      <c r="K19" s="26">
        <v>773046</v>
      </c>
      <c r="L19" s="15"/>
      <c r="M19" s="16">
        <f t="shared" si="3"/>
        <v>0</v>
      </c>
      <c r="N19" s="89"/>
      <c r="O19" s="16">
        <f t="shared" si="4"/>
        <v>0</v>
      </c>
      <c r="P19" s="37">
        <f t="shared" si="5"/>
        <v>0</v>
      </c>
      <c r="Q19" s="78">
        <f t="shared" si="6"/>
        <v>83746.649999999994</v>
      </c>
    </row>
    <row r="20" spans="1:17">
      <c r="A20" s="11">
        <v>15</v>
      </c>
      <c r="B20" s="23" t="s">
        <v>127</v>
      </c>
      <c r="C20" s="23" t="s">
        <v>114</v>
      </c>
      <c r="D20" s="26">
        <v>731527</v>
      </c>
      <c r="E20" s="26">
        <v>731527</v>
      </c>
      <c r="F20" s="15">
        <v>17.98</v>
      </c>
      <c r="G20" s="16">
        <f t="shared" si="0"/>
        <v>131528.5546</v>
      </c>
      <c r="H20" s="89"/>
      <c r="I20" s="16">
        <f t="shared" si="1"/>
        <v>0</v>
      </c>
      <c r="J20" s="37">
        <f t="shared" si="2"/>
        <v>131528.5546</v>
      </c>
      <c r="K20" s="26">
        <v>232757</v>
      </c>
      <c r="L20" s="15">
        <v>10.87</v>
      </c>
      <c r="M20" s="16">
        <f t="shared" si="3"/>
        <v>25300.685899999997</v>
      </c>
      <c r="N20" s="89"/>
      <c r="O20" s="16">
        <f t="shared" si="4"/>
        <v>0</v>
      </c>
      <c r="P20" s="37">
        <f t="shared" si="5"/>
        <v>25300.685899999997</v>
      </c>
      <c r="Q20" s="78">
        <f t="shared" si="6"/>
        <v>156829.24050000001</v>
      </c>
    </row>
    <row r="21" spans="1:17">
      <c r="A21" s="11">
        <v>16</v>
      </c>
      <c r="B21" s="23" t="s">
        <v>128</v>
      </c>
      <c r="C21" s="23" t="s">
        <v>114</v>
      </c>
      <c r="D21" s="26">
        <v>731527</v>
      </c>
      <c r="E21" s="26">
        <v>731527</v>
      </c>
      <c r="F21" s="15">
        <v>14.17</v>
      </c>
      <c r="G21" s="16">
        <f t="shared" si="0"/>
        <v>103657.3759</v>
      </c>
      <c r="H21" s="89"/>
      <c r="I21" s="16">
        <f t="shared" si="1"/>
        <v>0</v>
      </c>
      <c r="J21" s="37">
        <f t="shared" si="2"/>
        <v>103657.3759</v>
      </c>
      <c r="K21" s="26">
        <v>731527</v>
      </c>
      <c r="L21" s="15"/>
      <c r="M21" s="16">
        <f t="shared" si="3"/>
        <v>0</v>
      </c>
      <c r="N21" s="89"/>
      <c r="O21" s="16">
        <f t="shared" si="4"/>
        <v>0</v>
      </c>
      <c r="P21" s="37">
        <f t="shared" si="5"/>
        <v>0</v>
      </c>
      <c r="Q21" s="78">
        <f t="shared" si="6"/>
        <v>103657.3759</v>
      </c>
    </row>
    <row r="22" spans="1:17">
      <c r="A22" s="22">
        <v>17</v>
      </c>
      <c r="B22" s="23" t="s">
        <v>129</v>
      </c>
      <c r="C22" s="23" t="s">
        <v>114</v>
      </c>
      <c r="D22" s="26">
        <v>731527</v>
      </c>
      <c r="E22" s="26">
        <v>731527</v>
      </c>
      <c r="F22" s="15"/>
      <c r="G22" s="16">
        <f t="shared" si="0"/>
        <v>0</v>
      </c>
      <c r="H22" s="89"/>
      <c r="I22" s="16">
        <f t="shared" si="1"/>
        <v>0</v>
      </c>
      <c r="J22" s="37">
        <f t="shared" si="2"/>
        <v>0</v>
      </c>
      <c r="K22" s="26">
        <v>731527</v>
      </c>
      <c r="L22" s="15"/>
      <c r="M22" s="16">
        <f t="shared" si="3"/>
        <v>0</v>
      </c>
      <c r="N22" s="89"/>
      <c r="O22" s="16">
        <f t="shared" si="4"/>
        <v>0</v>
      </c>
      <c r="P22" s="37">
        <f t="shared" si="5"/>
        <v>0</v>
      </c>
      <c r="Q22" s="78">
        <f t="shared" si="6"/>
        <v>0</v>
      </c>
    </row>
    <row r="23" spans="1:17">
      <c r="A23" s="11">
        <v>18</v>
      </c>
      <c r="B23" s="23" t="s">
        <v>130</v>
      </c>
      <c r="C23" s="23" t="s">
        <v>114</v>
      </c>
      <c r="D23" s="26">
        <v>690018</v>
      </c>
      <c r="E23" s="26">
        <v>690018</v>
      </c>
      <c r="F23" s="15">
        <v>13.54</v>
      </c>
      <c r="G23" s="16">
        <f t="shared" si="0"/>
        <v>93428.4372</v>
      </c>
      <c r="H23" s="89"/>
      <c r="I23" s="16">
        <f t="shared" si="1"/>
        <v>0</v>
      </c>
      <c r="J23" s="37">
        <f t="shared" si="2"/>
        <v>93428.4372</v>
      </c>
      <c r="K23" s="26">
        <v>156820</v>
      </c>
      <c r="L23" s="15">
        <v>11.6</v>
      </c>
      <c r="M23" s="16">
        <f t="shared" si="3"/>
        <v>18191.12</v>
      </c>
      <c r="N23" s="89"/>
      <c r="O23" s="16">
        <f t="shared" si="4"/>
        <v>0</v>
      </c>
      <c r="P23" s="37">
        <f t="shared" si="5"/>
        <v>18191.12</v>
      </c>
      <c r="Q23" s="78">
        <f t="shared" si="6"/>
        <v>111619.5572</v>
      </c>
    </row>
    <row r="24" spans="1:17">
      <c r="A24" s="11">
        <v>19</v>
      </c>
      <c r="B24" s="23" t="s">
        <v>131</v>
      </c>
      <c r="C24" s="23" t="s">
        <v>114</v>
      </c>
      <c r="D24" s="26">
        <v>813215</v>
      </c>
      <c r="E24" s="26">
        <v>813215</v>
      </c>
      <c r="F24" s="15">
        <v>14.32</v>
      </c>
      <c r="G24" s="16">
        <f t="shared" si="0"/>
        <v>116452.38799999999</v>
      </c>
      <c r="H24" s="89"/>
      <c r="I24" s="16">
        <f t="shared" si="1"/>
        <v>0</v>
      </c>
      <c r="J24" s="37">
        <f t="shared" si="2"/>
        <v>116452.38799999999</v>
      </c>
      <c r="K24" s="26">
        <v>813215</v>
      </c>
      <c r="L24" s="15"/>
      <c r="M24" s="16">
        <f t="shared" si="3"/>
        <v>0</v>
      </c>
      <c r="N24" s="89"/>
      <c r="O24" s="16">
        <f t="shared" si="4"/>
        <v>0</v>
      </c>
      <c r="P24" s="37">
        <f t="shared" si="5"/>
        <v>0</v>
      </c>
      <c r="Q24" s="78">
        <f t="shared" si="6"/>
        <v>116452.38799999999</v>
      </c>
    </row>
    <row r="25" spans="1:17">
      <c r="A25" s="22">
        <v>20</v>
      </c>
      <c r="B25" s="23" t="s">
        <v>154</v>
      </c>
      <c r="C25" s="23" t="s">
        <v>114</v>
      </c>
      <c r="D25" s="26">
        <v>731527</v>
      </c>
      <c r="E25" s="26">
        <v>731527</v>
      </c>
      <c r="F25" s="15">
        <v>16.670000000000002</v>
      </c>
      <c r="G25" s="16">
        <f t="shared" si="0"/>
        <v>121945.55090000002</v>
      </c>
      <c r="H25" s="89"/>
      <c r="I25" s="16">
        <f t="shared" si="1"/>
        <v>0</v>
      </c>
      <c r="J25" s="37">
        <f t="shared" si="2"/>
        <v>121945.55090000002</v>
      </c>
      <c r="K25" s="26">
        <v>731527</v>
      </c>
      <c r="L25" s="15">
        <v>13.17</v>
      </c>
      <c r="M25" s="16">
        <f t="shared" si="3"/>
        <v>96342.10590000001</v>
      </c>
      <c r="N25" s="89">
        <v>15</v>
      </c>
      <c r="O25" s="16">
        <f t="shared" si="4"/>
        <v>109729.05</v>
      </c>
      <c r="P25" s="37">
        <f t="shared" si="5"/>
        <v>206071.15590000001</v>
      </c>
      <c r="Q25" s="78">
        <f t="shared" si="6"/>
        <v>328016.70680000004</v>
      </c>
    </row>
    <row r="26" spans="1:17">
      <c r="A26" s="11">
        <v>21</v>
      </c>
      <c r="B26" s="23" t="s">
        <v>132</v>
      </c>
      <c r="C26" s="23" t="s">
        <v>114</v>
      </c>
      <c r="D26" s="26">
        <v>690018</v>
      </c>
      <c r="E26" s="26">
        <v>0</v>
      </c>
      <c r="F26" s="15"/>
      <c r="G26" s="16">
        <f t="shared" si="0"/>
        <v>0</v>
      </c>
      <c r="H26" s="89"/>
      <c r="I26" s="16">
        <f t="shared" si="1"/>
        <v>0</v>
      </c>
      <c r="J26" s="37">
        <f t="shared" si="2"/>
        <v>0</v>
      </c>
      <c r="K26" s="26">
        <v>690018</v>
      </c>
      <c r="L26" s="15"/>
      <c r="M26" s="16">
        <f t="shared" si="3"/>
        <v>0</v>
      </c>
      <c r="N26" s="89"/>
      <c r="O26" s="16">
        <f t="shared" si="4"/>
        <v>0</v>
      </c>
      <c r="P26" s="37">
        <f t="shared" si="5"/>
        <v>0</v>
      </c>
      <c r="Q26" s="78">
        <f t="shared" si="6"/>
        <v>0</v>
      </c>
    </row>
    <row r="27" spans="1:17">
      <c r="A27" s="11">
        <v>22</v>
      </c>
      <c r="B27" s="23" t="s">
        <v>133</v>
      </c>
      <c r="C27" s="23" t="s">
        <v>134</v>
      </c>
      <c r="D27" s="83">
        <v>625965</v>
      </c>
      <c r="E27" s="84">
        <v>625965</v>
      </c>
      <c r="F27" s="15"/>
      <c r="G27" s="16">
        <f t="shared" si="0"/>
        <v>0</v>
      </c>
      <c r="H27" s="89"/>
      <c r="I27" s="16">
        <f t="shared" si="1"/>
        <v>0</v>
      </c>
      <c r="J27" s="37">
        <f t="shared" si="2"/>
        <v>0</v>
      </c>
      <c r="K27" s="84">
        <v>625965</v>
      </c>
      <c r="L27" s="15"/>
      <c r="M27" s="16">
        <f t="shared" si="3"/>
        <v>0</v>
      </c>
      <c r="N27" s="89"/>
      <c r="O27" s="16">
        <f t="shared" si="4"/>
        <v>0</v>
      </c>
      <c r="P27" s="37">
        <f t="shared" si="5"/>
        <v>0</v>
      </c>
      <c r="Q27" s="78">
        <f t="shared" si="6"/>
        <v>0</v>
      </c>
    </row>
    <row r="28" spans="1:17">
      <c r="A28" s="22">
        <v>23</v>
      </c>
      <c r="B28" s="23" t="s">
        <v>162</v>
      </c>
      <c r="C28" s="23" t="s">
        <v>134</v>
      </c>
      <c r="D28" s="84">
        <v>625965</v>
      </c>
      <c r="E28" s="84">
        <v>625965</v>
      </c>
      <c r="F28" s="15"/>
      <c r="G28" s="16">
        <f t="shared" si="0"/>
        <v>0</v>
      </c>
      <c r="H28" s="89"/>
      <c r="I28" s="16">
        <f t="shared" si="1"/>
        <v>0</v>
      </c>
      <c r="J28" s="37">
        <f t="shared" si="2"/>
        <v>0</v>
      </c>
      <c r="K28" s="84">
        <v>625965</v>
      </c>
      <c r="L28" s="15"/>
      <c r="M28" s="16">
        <f t="shared" si="3"/>
        <v>0</v>
      </c>
      <c r="N28" s="89"/>
      <c r="O28" s="16">
        <f t="shared" si="4"/>
        <v>0</v>
      </c>
      <c r="P28" s="37">
        <f t="shared" si="5"/>
        <v>0</v>
      </c>
      <c r="Q28" s="78">
        <f t="shared" si="6"/>
        <v>0</v>
      </c>
    </row>
    <row r="29" spans="1:17">
      <c r="A29" s="11">
        <v>24</v>
      </c>
      <c r="B29" s="41" t="s">
        <v>136</v>
      </c>
      <c r="C29" s="92" t="s">
        <v>137</v>
      </c>
      <c r="D29" s="26">
        <v>567152</v>
      </c>
      <c r="E29" s="26">
        <v>567152</v>
      </c>
      <c r="F29" s="62"/>
      <c r="G29" s="16">
        <f t="shared" si="0"/>
        <v>0</v>
      </c>
      <c r="H29" s="89"/>
      <c r="I29" s="16">
        <f t="shared" si="1"/>
        <v>0</v>
      </c>
      <c r="J29" s="37">
        <f t="shared" si="2"/>
        <v>0</v>
      </c>
      <c r="K29" s="26">
        <v>567152</v>
      </c>
      <c r="L29" s="62"/>
      <c r="M29" s="16">
        <f t="shared" si="3"/>
        <v>0</v>
      </c>
      <c r="N29" s="89"/>
      <c r="O29" s="16">
        <f t="shared" si="4"/>
        <v>0</v>
      </c>
      <c r="P29" s="37">
        <f t="shared" si="5"/>
        <v>0</v>
      </c>
      <c r="Q29" s="78">
        <f t="shared" si="6"/>
        <v>0</v>
      </c>
    </row>
    <row r="30" spans="1:17">
      <c r="A30" s="11">
        <v>25</v>
      </c>
      <c r="B30" s="23" t="s">
        <v>138</v>
      </c>
      <c r="C30" s="23" t="s">
        <v>139</v>
      </c>
      <c r="D30" s="85">
        <v>674306</v>
      </c>
      <c r="E30" s="26">
        <v>674306</v>
      </c>
      <c r="F30" s="62"/>
      <c r="G30" s="16">
        <f t="shared" si="0"/>
        <v>0</v>
      </c>
      <c r="H30" s="89"/>
      <c r="I30" s="16">
        <f t="shared" si="1"/>
        <v>0</v>
      </c>
      <c r="J30" s="37">
        <f t="shared" si="2"/>
        <v>0</v>
      </c>
      <c r="K30" s="26">
        <v>674306</v>
      </c>
      <c r="L30" s="62"/>
      <c r="M30" s="16">
        <f t="shared" si="3"/>
        <v>0</v>
      </c>
      <c r="N30" s="89"/>
      <c r="O30" s="16">
        <f t="shared" si="4"/>
        <v>0</v>
      </c>
      <c r="P30" s="37">
        <f t="shared" si="5"/>
        <v>0</v>
      </c>
      <c r="Q30" s="78">
        <f t="shared" si="6"/>
        <v>0</v>
      </c>
    </row>
    <row r="31" spans="1:17">
      <c r="A31" s="22">
        <v>26</v>
      </c>
      <c r="B31" s="23" t="s">
        <v>140</v>
      </c>
      <c r="C31" s="23" t="s">
        <v>141</v>
      </c>
      <c r="D31" s="85">
        <v>499852</v>
      </c>
      <c r="E31" s="26">
        <v>499852</v>
      </c>
      <c r="F31" s="62"/>
      <c r="G31" s="16">
        <f t="shared" si="0"/>
        <v>0</v>
      </c>
      <c r="H31" s="89"/>
      <c r="I31" s="16">
        <f t="shared" si="1"/>
        <v>0</v>
      </c>
      <c r="J31" s="37">
        <f t="shared" si="2"/>
        <v>0</v>
      </c>
      <c r="K31" s="26">
        <v>499852</v>
      </c>
      <c r="L31" s="62"/>
      <c r="M31" s="16">
        <f t="shared" si="3"/>
        <v>0</v>
      </c>
      <c r="N31" s="89"/>
      <c r="O31" s="16">
        <f t="shared" si="4"/>
        <v>0</v>
      </c>
      <c r="P31" s="37">
        <f t="shared" si="5"/>
        <v>0</v>
      </c>
      <c r="Q31" s="78">
        <f t="shared" si="6"/>
        <v>0</v>
      </c>
    </row>
    <row r="32" spans="1:17">
      <c r="A32" s="11">
        <v>27</v>
      </c>
      <c r="B32" s="47" t="s">
        <v>142</v>
      </c>
      <c r="C32" s="23" t="s">
        <v>143</v>
      </c>
      <c r="D32" s="85">
        <v>519503</v>
      </c>
      <c r="E32" s="26">
        <v>317474</v>
      </c>
      <c r="F32" s="62"/>
      <c r="G32" s="16">
        <f t="shared" si="0"/>
        <v>0</v>
      </c>
      <c r="H32" s="89"/>
      <c r="I32" s="16">
        <f t="shared" si="1"/>
        <v>0</v>
      </c>
      <c r="J32" s="37">
        <f t="shared" si="2"/>
        <v>0</v>
      </c>
      <c r="K32" s="26">
        <v>519503</v>
      </c>
      <c r="L32" s="62"/>
      <c r="M32" s="16">
        <f t="shared" si="3"/>
        <v>0</v>
      </c>
      <c r="N32" s="89"/>
      <c r="O32" s="16">
        <f t="shared" si="4"/>
        <v>0</v>
      </c>
      <c r="P32" s="37">
        <f t="shared" si="5"/>
        <v>0</v>
      </c>
      <c r="Q32" s="78">
        <f t="shared" si="6"/>
        <v>0</v>
      </c>
    </row>
    <row r="33" spans="1:17">
      <c r="A33" s="11">
        <v>28</v>
      </c>
      <c r="B33" s="47" t="s">
        <v>144</v>
      </c>
      <c r="C33" s="23" t="s">
        <v>171</v>
      </c>
      <c r="D33" s="86">
        <v>625965</v>
      </c>
      <c r="E33" s="86">
        <v>625965</v>
      </c>
      <c r="F33" s="15"/>
      <c r="G33" s="16">
        <f t="shared" si="0"/>
        <v>0</v>
      </c>
      <c r="H33" s="89"/>
      <c r="I33" s="16">
        <f t="shared" si="1"/>
        <v>0</v>
      </c>
      <c r="J33" s="37">
        <f t="shared" si="2"/>
        <v>0</v>
      </c>
      <c r="K33" s="86">
        <v>625965</v>
      </c>
      <c r="L33" s="15"/>
      <c r="M33" s="16">
        <f t="shared" si="3"/>
        <v>0</v>
      </c>
      <c r="N33" s="89"/>
      <c r="O33" s="16">
        <f t="shared" si="4"/>
        <v>0</v>
      </c>
      <c r="P33" s="37">
        <f t="shared" si="5"/>
        <v>0</v>
      </c>
      <c r="Q33" s="78">
        <f t="shared" si="6"/>
        <v>0</v>
      </c>
    </row>
    <row r="34" spans="1:17" ht="14.25" customHeight="1">
      <c r="A34" s="22">
        <v>29</v>
      </c>
      <c r="B34" s="47" t="s">
        <v>145</v>
      </c>
      <c r="C34" s="23" t="s">
        <v>170</v>
      </c>
      <c r="D34" s="86">
        <v>625965</v>
      </c>
      <c r="E34" s="86">
        <v>625965</v>
      </c>
      <c r="F34" s="15"/>
      <c r="G34" s="16">
        <f t="shared" si="0"/>
        <v>0</v>
      </c>
      <c r="H34" s="89"/>
      <c r="I34" s="16">
        <f t="shared" si="1"/>
        <v>0</v>
      </c>
      <c r="J34" s="37">
        <f t="shared" si="2"/>
        <v>0</v>
      </c>
      <c r="K34" s="86">
        <v>625965</v>
      </c>
      <c r="L34" s="15"/>
      <c r="M34" s="16">
        <f t="shared" si="3"/>
        <v>0</v>
      </c>
      <c r="N34" s="89"/>
      <c r="O34" s="16">
        <f t="shared" si="4"/>
        <v>0</v>
      </c>
      <c r="P34" s="37">
        <f t="shared" si="5"/>
        <v>0</v>
      </c>
      <c r="Q34" s="78">
        <f t="shared" si="6"/>
        <v>0</v>
      </c>
    </row>
    <row r="35" spans="1:17">
      <c r="A35" s="11">
        <v>30</v>
      </c>
      <c r="B35" s="47" t="s">
        <v>146</v>
      </c>
      <c r="C35" s="23" t="s">
        <v>169</v>
      </c>
      <c r="D35" s="86">
        <v>625965</v>
      </c>
      <c r="E35" s="86">
        <v>625965</v>
      </c>
      <c r="F35" s="15"/>
      <c r="G35" s="16">
        <f t="shared" si="0"/>
        <v>0</v>
      </c>
      <c r="H35" s="89"/>
      <c r="I35" s="16">
        <f t="shared" si="1"/>
        <v>0</v>
      </c>
      <c r="J35" s="37">
        <f t="shared" si="2"/>
        <v>0</v>
      </c>
      <c r="K35" s="86">
        <v>625965</v>
      </c>
      <c r="L35" s="15"/>
      <c r="M35" s="16">
        <f t="shared" si="3"/>
        <v>0</v>
      </c>
      <c r="N35" s="89"/>
      <c r="O35" s="16">
        <f t="shared" si="4"/>
        <v>0</v>
      </c>
      <c r="P35" s="37">
        <f t="shared" si="5"/>
        <v>0</v>
      </c>
      <c r="Q35" s="78">
        <f t="shared" si="6"/>
        <v>0</v>
      </c>
    </row>
    <row r="36" spans="1:17">
      <c r="A36" s="11">
        <v>31</v>
      </c>
      <c r="B36" s="12" t="s">
        <v>147</v>
      </c>
      <c r="C36" s="49" t="s">
        <v>168</v>
      </c>
      <c r="D36" s="76">
        <v>625965</v>
      </c>
      <c r="E36" s="76">
        <v>625965</v>
      </c>
      <c r="F36" s="15"/>
      <c r="G36" s="16">
        <f t="shared" si="0"/>
        <v>0</v>
      </c>
      <c r="H36" s="89"/>
      <c r="I36" s="16">
        <f t="shared" si="1"/>
        <v>0</v>
      </c>
      <c r="J36" s="37">
        <f t="shared" si="2"/>
        <v>0</v>
      </c>
      <c r="K36" s="76">
        <v>625965</v>
      </c>
      <c r="L36" s="15"/>
      <c r="M36" s="16">
        <f t="shared" si="3"/>
        <v>0</v>
      </c>
      <c r="N36" s="89"/>
      <c r="O36" s="16">
        <f t="shared" si="4"/>
        <v>0</v>
      </c>
      <c r="P36" s="37">
        <f t="shared" si="5"/>
        <v>0</v>
      </c>
      <c r="Q36" s="78">
        <f t="shared" si="6"/>
        <v>0</v>
      </c>
    </row>
    <row r="37" spans="1:17">
      <c r="A37" s="22">
        <v>32</v>
      </c>
      <c r="B37" s="12" t="s">
        <v>148</v>
      </c>
      <c r="C37" s="49" t="s">
        <v>167</v>
      </c>
      <c r="D37" s="76">
        <v>625965</v>
      </c>
      <c r="E37" s="76">
        <v>625965</v>
      </c>
      <c r="F37" s="15"/>
      <c r="G37" s="16">
        <f t="shared" si="0"/>
        <v>0</v>
      </c>
      <c r="H37" s="89"/>
      <c r="I37" s="16">
        <f t="shared" si="1"/>
        <v>0</v>
      </c>
      <c r="J37" s="37">
        <f t="shared" si="2"/>
        <v>0</v>
      </c>
      <c r="K37" s="76">
        <v>625965</v>
      </c>
      <c r="L37" s="15"/>
      <c r="M37" s="16">
        <f t="shared" si="3"/>
        <v>0</v>
      </c>
      <c r="N37" s="89"/>
      <c r="O37" s="16">
        <f t="shared" si="4"/>
        <v>0</v>
      </c>
      <c r="P37" s="37">
        <f t="shared" si="5"/>
        <v>0</v>
      </c>
      <c r="Q37" s="78">
        <f t="shared" si="6"/>
        <v>0</v>
      </c>
    </row>
    <row r="38" spans="1:17" ht="15" customHeight="1">
      <c r="A38" s="11">
        <v>33</v>
      </c>
      <c r="B38" s="12" t="s">
        <v>163</v>
      </c>
      <c r="C38" s="49" t="s">
        <v>166</v>
      </c>
      <c r="D38" s="73">
        <v>643238</v>
      </c>
      <c r="E38" s="73">
        <v>643238</v>
      </c>
      <c r="F38" s="15"/>
      <c r="G38" s="16">
        <f t="shared" si="0"/>
        <v>0</v>
      </c>
      <c r="H38" s="89"/>
      <c r="I38" s="16">
        <f t="shared" si="1"/>
        <v>0</v>
      </c>
      <c r="J38" s="37"/>
      <c r="K38" s="73">
        <v>643238</v>
      </c>
      <c r="L38" s="15"/>
      <c r="M38" s="16">
        <f t="shared" si="3"/>
        <v>0</v>
      </c>
      <c r="N38" s="89"/>
      <c r="O38" s="16">
        <f t="shared" si="4"/>
        <v>0</v>
      </c>
      <c r="P38" s="37"/>
      <c r="Q38" s="78">
        <f t="shared" si="6"/>
        <v>0</v>
      </c>
    </row>
    <row r="39" spans="1:17">
      <c r="A39" s="11">
        <v>34</v>
      </c>
      <c r="B39" s="12" t="s">
        <v>164</v>
      </c>
      <c r="C39" s="49" t="s">
        <v>165</v>
      </c>
      <c r="D39" s="76">
        <v>625965</v>
      </c>
      <c r="E39" s="76">
        <v>625965</v>
      </c>
      <c r="F39" s="15"/>
      <c r="G39" s="16">
        <f t="shared" si="0"/>
        <v>0</v>
      </c>
      <c r="H39" s="89"/>
      <c r="I39" s="16">
        <f t="shared" si="1"/>
        <v>0</v>
      </c>
      <c r="J39" s="37"/>
      <c r="K39" s="76">
        <v>625965</v>
      </c>
      <c r="L39" s="15"/>
      <c r="M39" s="16">
        <f t="shared" si="3"/>
        <v>0</v>
      </c>
      <c r="N39" s="89"/>
      <c r="O39" s="16">
        <f t="shared" si="4"/>
        <v>0</v>
      </c>
      <c r="P39" s="37"/>
      <c r="Q39" s="78">
        <f t="shared" si="6"/>
        <v>0</v>
      </c>
    </row>
    <row r="40" spans="1:17">
      <c r="A40" s="22">
        <v>35</v>
      </c>
      <c r="B40" s="12" t="s">
        <v>172</v>
      </c>
      <c r="C40" s="49" t="s">
        <v>173</v>
      </c>
      <c r="D40" s="91">
        <v>625965</v>
      </c>
      <c r="E40" s="91">
        <v>625965</v>
      </c>
      <c r="F40" s="15"/>
      <c r="G40" s="16">
        <f t="shared" si="0"/>
        <v>0</v>
      </c>
      <c r="H40" s="89"/>
      <c r="I40" s="16">
        <f t="shared" si="1"/>
        <v>0</v>
      </c>
      <c r="J40" s="37"/>
      <c r="K40" s="76">
        <v>625965</v>
      </c>
      <c r="L40" s="15"/>
      <c r="M40" s="16">
        <f t="shared" si="3"/>
        <v>0</v>
      </c>
      <c r="N40" s="89"/>
      <c r="O40" s="16">
        <f t="shared" si="4"/>
        <v>0</v>
      </c>
      <c r="P40" s="37"/>
      <c r="Q40" s="78">
        <f t="shared" si="6"/>
        <v>0</v>
      </c>
    </row>
    <row r="41" spans="1:17">
      <c r="A41" s="44"/>
      <c r="B41" s="44"/>
      <c r="C41" s="44"/>
      <c r="D41" s="88">
        <f>SUM(D6:D40)</f>
        <v>25242774</v>
      </c>
      <c r="E41" s="88">
        <f t="shared" ref="E41:P41" si="7">SUM(E6:E40)</f>
        <v>20453986</v>
      </c>
      <c r="F41" s="87"/>
      <c r="G41" s="88">
        <f t="shared" si="7"/>
        <v>1429167.4602000001</v>
      </c>
      <c r="H41" s="88"/>
      <c r="I41" s="88">
        <f t="shared" si="7"/>
        <v>337167.3</v>
      </c>
      <c r="J41" s="88">
        <f t="shared" si="7"/>
        <v>1766334.7601999999</v>
      </c>
      <c r="K41" s="88">
        <f t="shared" si="7"/>
        <v>22894705</v>
      </c>
      <c r="L41" s="88"/>
      <c r="M41" s="88">
        <f t="shared" si="7"/>
        <v>512632.53659999993</v>
      </c>
      <c r="N41" s="88"/>
      <c r="O41" s="88">
        <f t="shared" si="7"/>
        <v>351100.35</v>
      </c>
      <c r="P41" s="88">
        <f t="shared" si="7"/>
        <v>863732.88659999997</v>
      </c>
      <c r="Q41" s="78">
        <f t="shared" si="6"/>
        <v>2630067.6467999998</v>
      </c>
    </row>
    <row r="42" spans="1:17">
      <c r="A42" s="44"/>
      <c r="B42" s="44"/>
      <c r="C42" s="44"/>
      <c r="D42" s="44"/>
      <c r="E42" s="39"/>
      <c r="F42" s="39"/>
      <c r="G42" s="16">
        <f t="shared" ref="G42" si="8">E42*F42%</f>
        <v>0</v>
      </c>
      <c r="H42" s="90"/>
      <c r="I42" s="16">
        <f t="shared" si="1"/>
        <v>0</v>
      </c>
      <c r="J42" s="37">
        <f t="shared" ref="J42" si="9">G42+I42</f>
        <v>0</v>
      </c>
      <c r="K42" s="39"/>
      <c r="L42" s="39"/>
      <c r="M42" s="16">
        <f t="shared" ref="M42" si="10">K42*L42%</f>
        <v>0</v>
      </c>
      <c r="N42" s="39"/>
      <c r="O42" s="16">
        <f t="shared" ref="O42" si="11">K42*N42%</f>
        <v>0</v>
      </c>
      <c r="P42" s="37">
        <f t="shared" ref="P42" si="12">M42+O42</f>
        <v>0</v>
      </c>
      <c r="Q42" s="44"/>
    </row>
    <row r="45" spans="1:17" ht="3.75" customHeight="1"/>
    <row r="47" spans="1:17">
      <c r="A47" s="57"/>
      <c r="B47" s="58"/>
      <c r="C47" s="59"/>
      <c r="D47" s="60"/>
    </row>
    <row r="48" spans="1:17">
      <c r="A48" s="57"/>
      <c r="B48" s="58"/>
      <c r="C48" s="59"/>
      <c r="D48" s="60"/>
    </row>
    <row r="49" spans="1:4">
      <c r="A49" s="57"/>
      <c r="B49" s="58"/>
      <c r="C49" s="59"/>
      <c r="D49" s="60"/>
    </row>
    <row r="50" spans="1:4">
      <c r="A50" s="57"/>
      <c r="B50" s="58"/>
      <c r="C50" s="59"/>
      <c r="D50" s="60"/>
    </row>
    <row r="51" spans="1:4">
      <c r="A51" s="57"/>
      <c r="B51" s="58"/>
      <c r="C51" s="59"/>
      <c r="D51" s="60"/>
    </row>
    <row r="52" spans="1:4">
      <c r="A52" s="60"/>
      <c r="B52" s="57"/>
      <c r="C52" s="58"/>
      <c r="D52" s="59"/>
    </row>
    <row r="53" spans="1:4">
      <c r="A53" s="60"/>
      <c r="B53" s="57"/>
      <c r="C53" s="58"/>
      <c r="D53" s="59"/>
    </row>
    <row r="54" spans="1:4">
      <c r="A54" s="60"/>
      <c r="B54" s="57"/>
      <c r="C54" s="58"/>
      <c r="D54" s="59"/>
    </row>
    <row r="55" spans="1:4">
      <c r="A55" s="60"/>
      <c r="B55" s="57"/>
      <c r="C55" s="58"/>
      <c r="D55" s="59"/>
    </row>
    <row r="56" spans="1:4">
      <c r="A56" s="60"/>
      <c r="B56" s="57"/>
      <c r="C56" s="58"/>
      <c r="D56" s="59"/>
    </row>
    <row r="57" spans="1:4">
      <c r="A57" s="60"/>
      <c r="B57" s="57"/>
      <c r="C57" s="58"/>
      <c r="D57" s="59"/>
    </row>
  </sheetData>
  <mergeCells count="16">
    <mergeCell ref="M1:Q2"/>
    <mergeCell ref="Q4:Q5"/>
    <mergeCell ref="E3:J3"/>
    <mergeCell ref="K3:P3"/>
    <mergeCell ref="A3:A5"/>
    <mergeCell ref="B3:B5"/>
    <mergeCell ref="C3:C5"/>
    <mergeCell ref="D3:D5"/>
    <mergeCell ref="K4:K5"/>
    <mergeCell ref="L4:M4"/>
    <mergeCell ref="N4:O4"/>
    <mergeCell ref="P4:P5"/>
    <mergeCell ref="E4:E5"/>
    <mergeCell ref="F4:G4"/>
    <mergeCell ref="H4:I4"/>
    <mergeCell ref="J4:J5"/>
  </mergeCells>
  <pageMargins left="0.7" right="0.7" top="0.75" bottom="0.75" header="0.3" footer="0.3"/>
  <pageSetup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2D5F9-A897-4780-B064-6F712AF9A548}">
  <dimension ref="B1:P7"/>
  <sheetViews>
    <sheetView workbookViewId="0">
      <selection activeCell="Y11" sqref="Y11"/>
    </sheetView>
  </sheetViews>
  <sheetFormatPr defaultRowHeight="15"/>
  <cols>
    <col min="1" max="1" width="4.7109375" customWidth="1"/>
    <col min="2" max="2" width="4.28515625" customWidth="1"/>
    <col min="3" max="3" width="12.28515625" customWidth="1"/>
    <col min="4" max="4" width="9" customWidth="1"/>
    <col min="5" max="5" width="5.7109375" customWidth="1"/>
    <col min="6" max="6" width="13" customWidth="1"/>
    <col min="7" max="7" width="5.140625" customWidth="1"/>
    <col min="8" max="8" width="11.7109375" customWidth="1"/>
    <col min="9" max="9" width="9.5703125" customWidth="1"/>
    <col min="10" max="10" width="10.42578125" customWidth="1"/>
  </cols>
  <sheetData>
    <row r="1" spans="2:16">
      <c r="G1" s="131" t="s">
        <v>188</v>
      </c>
      <c r="H1" s="131"/>
      <c r="I1" s="131"/>
    </row>
    <row r="2" spans="2:16">
      <c r="G2" s="131"/>
      <c r="H2" s="131"/>
      <c r="I2" s="131"/>
    </row>
    <row r="3" spans="2:16" ht="11.25" customHeight="1" thickBot="1"/>
    <row r="4" spans="2:16" ht="24.75" customHeight="1">
      <c r="B4" s="119" t="s">
        <v>100</v>
      </c>
      <c r="C4" s="122" t="s">
        <v>150</v>
      </c>
      <c r="D4" s="109" t="s">
        <v>196</v>
      </c>
      <c r="E4" s="110"/>
      <c r="F4" s="110"/>
      <c r="G4" s="110"/>
      <c r="H4" s="110"/>
      <c r="I4" s="111"/>
      <c r="J4" s="109" t="s">
        <v>198</v>
      </c>
      <c r="K4" s="110"/>
      <c r="L4" s="110"/>
      <c r="M4" s="110"/>
      <c r="N4" s="110"/>
      <c r="O4" s="136"/>
      <c r="P4" s="152" t="s">
        <v>182</v>
      </c>
    </row>
    <row r="5" spans="2:16" ht="43.5" customHeight="1">
      <c r="B5" s="120"/>
      <c r="C5" s="123"/>
      <c r="D5" s="112" t="s">
        <v>195</v>
      </c>
      <c r="E5" s="114" t="s">
        <v>105</v>
      </c>
      <c r="F5" s="114"/>
      <c r="G5" s="114" t="s">
        <v>193</v>
      </c>
      <c r="H5" s="114"/>
      <c r="I5" s="115" t="s">
        <v>107</v>
      </c>
      <c r="J5" s="112" t="s">
        <v>199</v>
      </c>
      <c r="K5" s="114" t="s">
        <v>105</v>
      </c>
      <c r="L5" s="114"/>
      <c r="M5" s="114" t="s">
        <v>193</v>
      </c>
      <c r="N5" s="114"/>
      <c r="O5" s="137" t="s">
        <v>107</v>
      </c>
      <c r="P5" s="153"/>
    </row>
    <row r="6" spans="2:16" ht="62.25" customHeight="1" thickBot="1">
      <c r="B6" s="121"/>
      <c r="C6" s="124"/>
      <c r="D6" s="113"/>
      <c r="E6" s="151" t="s">
        <v>109</v>
      </c>
      <c r="F6" s="97" t="s">
        <v>110</v>
      </c>
      <c r="G6" s="97" t="s">
        <v>109</v>
      </c>
      <c r="H6" s="97" t="s">
        <v>110</v>
      </c>
      <c r="I6" s="116"/>
      <c r="J6" s="113"/>
      <c r="K6" s="97" t="s">
        <v>109</v>
      </c>
      <c r="L6" s="97" t="s">
        <v>110</v>
      </c>
      <c r="M6" s="97" t="s">
        <v>109</v>
      </c>
      <c r="N6" s="97" t="s">
        <v>110</v>
      </c>
      <c r="O6" s="138"/>
      <c r="P6" s="154"/>
    </row>
    <row r="7" spans="2:16" s="4" customFormat="1" ht="37.5" customHeight="1">
      <c r="B7" s="107">
        <v>1</v>
      </c>
      <c r="C7" s="12" t="s">
        <v>111</v>
      </c>
      <c r="D7" s="150">
        <v>1088657</v>
      </c>
      <c r="E7" s="22">
        <v>15</v>
      </c>
      <c r="F7" s="147">
        <f>D7*E7%</f>
        <v>163298.54999999999</v>
      </c>
      <c r="G7" s="146">
        <v>30</v>
      </c>
      <c r="H7" s="147">
        <f>D7*G7%</f>
        <v>326597.09999999998</v>
      </c>
      <c r="I7" s="147">
        <f>F7+H7</f>
        <v>489895.64999999997</v>
      </c>
      <c r="J7" s="150">
        <v>1088657</v>
      </c>
      <c r="K7" s="146">
        <v>16.3</v>
      </c>
      <c r="L7" s="147">
        <f>J7*K7%</f>
        <v>177451.09100000001</v>
      </c>
      <c r="M7" s="146">
        <v>30</v>
      </c>
      <c r="N7" s="147">
        <f>J7*M7%</f>
        <v>326597.09999999998</v>
      </c>
      <c r="O7" s="148">
        <f>L7+N7</f>
        <v>504048.19099999999</v>
      </c>
      <c r="P7" s="149">
        <f>I7+O7</f>
        <v>993943.84100000001</v>
      </c>
    </row>
  </sheetData>
  <mergeCells count="14">
    <mergeCell ref="P4:P6"/>
    <mergeCell ref="J4:O4"/>
    <mergeCell ref="J5:J6"/>
    <mergeCell ref="K5:L5"/>
    <mergeCell ref="M5:N5"/>
    <mergeCell ref="O5:O6"/>
    <mergeCell ref="G1:I2"/>
    <mergeCell ref="B4:B6"/>
    <mergeCell ref="C4:C6"/>
    <mergeCell ref="D4:I4"/>
    <mergeCell ref="D5:D6"/>
    <mergeCell ref="E5:F5"/>
    <mergeCell ref="G5:H5"/>
    <mergeCell ref="I5:I6"/>
  </mergeCells>
  <pageMargins left="0.7" right="0.7" top="0.75" bottom="0.75" header="0.3" footer="0.3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Энхээд</vt:lpstr>
      <vt:lpstr>Sheet4</vt:lpstr>
      <vt:lpstr>Sheet2</vt:lpstr>
      <vt:lpstr>Sheet3</vt:lpstr>
      <vt:lpstr>бодох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Энхээ Уртнасан</dc:creator>
  <cp:lastModifiedBy>Dell</cp:lastModifiedBy>
  <cp:lastPrinted>2021-12-20T03:02:33Z</cp:lastPrinted>
  <dcterms:created xsi:type="dcterms:W3CDTF">2021-04-08T03:38:19Z</dcterms:created>
  <dcterms:modified xsi:type="dcterms:W3CDTF">2021-12-21T03:13:34Z</dcterms:modified>
</cp:coreProperties>
</file>