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813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4" i="1"/>
  <c r="C7" i="1"/>
  <c r="B7" i="1"/>
  <c r="C48" i="1"/>
  <c r="D49" i="2"/>
  <c r="C49" i="2"/>
  <c r="D47" i="2"/>
  <c r="C47" i="2"/>
  <c r="D45" i="2"/>
  <c r="C45" i="2"/>
  <c r="D37" i="2"/>
  <c r="C37" i="2"/>
  <c r="D35" i="2"/>
  <c r="C35" i="2"/>
  <c r="D32" i="2"/>
  <c r="C32" i="2"/>
  <c r="D30" i="2"/>
  <c r="D23" i="2"/>
  <c r="C23" i="2"/>
  <c r="D19" i="2"/>
  <c r="C19" i="2"/>
  <c r="D13" i="2"/>
  <c r="C13" i="2"/>
  <c r="C11" i="2"/>
  <c r="D9" i="2"/>
  <c r="D6" i="2" s="1"/>
  <c r="D5" i="2" s="1"/>
  <c r="L11" i="2" s="1"/>
  <c r="C9" i="2"/>
  <c r="C6" i="2" s="1"/>
  <c r="C5" i="2" s="1"/>
  <c r="L5" i="2" s="1"/>
  <c r="L7" i="2" s="1"/>
  <c r="C29" i="1"/>
  <c r="C22" i="1"/>
  <c r="B36" i="1"/>
  <c r="B48" i="1"/>
  <c r="C46" i="1"/>
  <c r="C44" i="1"/>
  <c r="C36" i="1"/>
  <c r="C34" i="1"/>
  <c r="C31" i="1"/>
  <c r="C18" i="1"/>
  <c r="C12" i="1"/>
  <c r="C8" i="1"/>
  <c r="B10" i="1"/>
  <c r="B46" i="1"/>
  <c r="B44" i="1"/>
  <c r="B34" i="1"/>
  <c r="B31" i="1"/>
  <c r="B22" i="1"/>
  <c r="B18" i="1"/>
  <c r="B12" i="1"/>
  <c r="B8" i="1"/>
  <c r="C5" i="1" l="1"/>
  <c r="C4" i="1" s="1"/>
  <c r="B5" i="1"/>
  <c r="B4" i="1" l="1"/>
</calcChain>
</file>

<file path=xl/sharedStrings.xml><?xml version="1.0" encoding="utf-8"?>
<sst xmlns="http://schemas.openxmlformats.org/spreadsheetml/2006/main" count="159" uniqueCount="103">
  <si>
    <t>ТӨСВИЙН ТОХИРУУЛГЫН ТАЙЛАН ( Огноо : 2019-12-31 )</t>
  </si>
  <si>
    <t>Дансны нэр, код</t>
  </si>
  <si>
    <t>Нэмэлт санхүүжилт</t>
  </si>
  <si>
    <t>Төсвийн гүйцэтгэл</t>
  </si>
  <si>
    <t>Код</t>
  </si>
  <si>
    <t>Нэр</t>
  </si>
  <si>
    <t>Мөнгөн гүйлгээ</t>
  </si>
  <si>
    <t>Гүйцэтгэл</t>
  </si>
  <si>
    <t>Тохируулга</t>
  </si>
  <si>
    <t>Цэвэр дүн</t>
  </si>
  <si>
    <t/>
  </si>
  <si>
    <t>71701-Биеийн тамир спорт</t>
  </si>
  <si>
    <t>2</t>
  </si>
  <si>
    <t>НИЙТ ЗАРЛАГА БА ЦЭВЭР ЗЭЭЛИЙН ДҮН</t>
  </si>
  <si>
    <t>21</t>
  </si>
  <si>
    <t>УРСГАЛ ЗАРДАЛ</t>
  </si>
  <si>
    <t>210</t>
  </si>
  <si>
    <t>БАРАА, АЖИЛ ҮЙЛЧИЛГЭЭНИЙ ЗАРДАЛ</t>
  </si>
  <si>
    <t>2101</t>
  </si>
  <si>
    <t>Цалин хөлс болон нэмэгдэл урамшил</t>
  </si>
  <si>
    <t>210101</t>
  </si>
  <si>
    <t>Үндсэн цалин</t>
  </si>
  <si>
    <t>210102</t>
  </si>
  <si>
    <t>Нэмэгдэл</t>
  </si>
  <si>
    <t>210103</t>
  </si>
  <si>
    <t>Унаа хоолны хөнгөлөлт</t>
  </si>
  <si>
    <t>2102</t>
  </si>
  <si>
    <t>Ажил олгогчоос нийгмийн даатгалд төлөх шимтгэл</t>
  </si>
  <si>
    <t>210201</t>
  </si>
  <si>
    <t>Тэтгэврийн даатгал</t>
  </si>
  <si>
    <t>210202</t>
  </si>
  <si>
    <t>Тэтгэмжийн даатгал</t>
  </si>
  <si>
    <t>210203</t>
  </si>
  <si>
    <t>ҮОМШӨ-ний даатгал</t>
  </si>
  <si>
    <t>210204</t>
  </si>
  <si>
    <t>Ажилгүйдлийн даатгал</t>
  </si>
  <si>
    <t>210205</t>
  </si>
  <si>
    <t>Эрүүл мэндийн даатгал</t>
  </si>
  <si>
    <t>2103</t>
  </si>
  <si>
    <t>Байр ашиглалттай холбоотой тогтмол зардал</t>
  </si>
  <si>
    <t>210301</t>
  </si>
  <si>
    <t>Гэрэл, цахилгаан</t>
  </si>
  <si>
    <t>210302</t>
  </si>
  <si>
    <t>Түлш, халаалт</t>
  </si>
  <si>
    <t>210303</t>
  </si>
  <si>
    <t>Цэвэр, бохир ус</t>
  </si>
  <si>
    <t>2104</t>
  </si>
  <si>
    <t>Хангамж, бараа материалын зардал</t>
  </si>
  <si>
    <t>210401</t>
  </si>
  <si>
    <t>Бичиг хэрэг</t>
  </si>
  <si>
    <t>210402</t>
  </si>
  <si>
    <t>Тээвэр, шатахуун</t>
  </si>
  <si>
    <t>210403</t>
  </si>
  <si>
    <t>Шуудан, холбоо, интернэтийн төлбөр</t>
  </si>
  <si>
    <t>210404</t>
  </si>
  <si>
    <t>Ном, хэвлэл</t>
  </si>
  <si>
    <t>210405</t>
  </si>
  <si>
    <t>Хог хаягдал зайлуулах, хортон мэрэгчдийн устгал, ариутгал</t>
  </si>
  <si>
    <t>210406</t>
  </si>
  <si>
    <t>Бага үнэтэй, түргэн элэгдэх, ахуйн эд зүйлс</t>
  </si>
  <si>
    <t>2106</t>
  </si>
  <si>
    <t>Эд хогшил, урсгал засварын зардал</t>
  </si>
  <si>
    <t>210601</t>
  </si>
  <si>
    <t>Багаж, техник хэрэгсэл</t>
  </si>
  <si>
    <t>210604</t>
  </si>
  <si>
    <t>Урсгал засвар</t>
  </si>
  <si>
    <t>2107</t>
  </si>
  <si>
    <t>Томилолт, зочны зардал</t>
  </si>
  <si>
    <t>210702</t>
  </si>
  <si>
    <t>Дотоод албан томилолт</t>
  </si>
  <si>
    <t>2108</t>
  </si>
  <si>
    <t>Бусдаар гүйцэтгүүлсэн ажил үйлчилгээнийн төлбөр, хураамж</t>
  </si>
  <si>
    <t>210801</t>
  </si>
  <si>
    <t>Бусдаар гүйцэтгүүлсэн бусад нийтлэг ажил үйлчилгээний төлбөр хураамж</t>
  </si>
  <si>
    <t>210802</t>
  </si>
  <si>
    <t>Аудит, баталгаажуулалт, зэрэглэл тогтоох</t>
  </si>
  <si>
    <t>210803</t>
  </si>
  <si>
    <t>Даатгалын үйлчилгээ</t>
  </si>
  <si>
    <t>210804</t>
  </si>
  <si>
    <t>Тээврийн хэрэгслийн татвар</t>
  </si>
  <si>
    <t>210805</t>
  </si>
  <si>
    <t>Тээврийн хэрэгслийн оношилгоо</t>
  </si>
  <si>
    <t>210806</t>
  </si>
  <si>
    <t>Мэдээлэл, технологийн үйлчилгээ</t>
  </si>
  <si>
    <t>210807</t>
  </si>
  <si>
    <t>Газрын төлбөр</t>
  </si>
  <si>
    <t>2109</t>
  </si>
  <si>
    <t>Бараа үйлчилгээний бусад зардал</t>
  </si>
  <si>
    <t>210902</t>
  </si>
  <si>
    <t>Хичээл үйлдвэрлэлийн дадлага хийх</t>
  </si>
  <si>
    <t>80305-Биеийн тамирын уралдаан, тэмцээн</t>
  </si>
  <si>
    <t>210901</t>
  </si>
  <si>
    <t>80802-Ажил олгогчоос олгох тэтгэмж, урамшуулал, дэмжлэг</t>
  </si>
  <si>
    <t>213209</t>
  </si>
  <si>
    <t>Нэг удаагийн тэтгэмж, шагнал урамшуулал</t>
  </si>
  <si>
    <t xml:space="preserve">2019 он </t>
  </si>
  <si>
    <t xml:space="preserve">2020 он </t>
  </si>
  <si>
    <t>Тэтгэврт гарах нэг удаагийн тэтгэмж</t>
  </si>
  <si>
    <t>Нормын хувцас зөөлөн эдлэл</t>
  </si>
  <si>
    <t>Нормативт зардал</t>
  </si>
  <si>
    <t>Зөрүү</t>
  </si>
  <si>
    <t>Ажил олгогчоос олгох тэтгэмж, урамшуулал, дэмжлэг</t>
  </si>
  <si>
    <t>Биеийн тамирын уралдаан, тэмцээн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</si>
</sst>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Calibri"/>
    </font>
    <font>
      <sz val="8"/>
      <name val="Arial"/>
    </font>
    <font>
      <sz val="8"/>
      <name val="Arial"/>
    </font>
    <font>
      <b/>
      <sz val="8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/>
    </xf>
    <xf numFmtId="4" fontId="0" fillId="0" borderId="0" xfId="0" applyNumberFormat="1"/>
    <xf numFmtId="0" fontId="2" fillId="0" borderId="4" xfId="0" applyFont="1" applyBorder="1" applyAlignment="1">
      <alignment horizontal="left"/>
    </xf>
    <xf numFmtId="4" fontId="5" fillId="0" borderId="5" xfId="0" applyNumberFormat="1" applyFont="1" applyFill="1" applyBorder="1" applyAlignment="1">
      <alignment horizontal="right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5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0"/>
  <sheetViews>
    <sheetView tabSelected="1" workbookViewId="0">
      <selection activeCell="A52" sqref="A52"/>
    </sheetView>
  </sheetViews>
  <sheetFormatPr defaultRowHeight="12.75"/>
  <cols>
    <col min="1" max="1" width="60.7109375" style="11" customWidth="1"/>
    <col min="2" max="2" width="21.42578125" style="11" customWidth="1"/>
    <col min="3" max="3" width="21.28515625" style="11" customWidth="1"/>
    <col min="4" max="4" width="17.7109375" style="11" customWidth="1"/>
    <col min="5" max="5" width="9.140625" style="11"/>
    <col min="6" max="6" width="15" style="11" bestFit="1" customWidth="1"/>
    <col min="7" max="16384" width="9.140625" style="11"/>
  </cols>
  <sheetData>
    <row r="3" spans="1:6" s="14" customFormat="1" ht="15" customHeight="1">
      <c r="A3" s="12" t="s">
        <v>1</v>
      </c>
      <c r="B3" s="12" t="s">
        <v>95</v>
      </c>
      <c r="C3" s="13" t="s">
        <v>96</v>
      </c>
      <c r="D3" s="12" t="s">
        <v>100</v>
      </c>
    </row>
    <row r="4" spans="1:6" s="14" customFormat="1">
      <c r="A4" s="15" t="s">
        <v>13</v>
      </c>
      <c r="B4" s="19">
        <f>+B5+B46+B48</f>
        <v>421560300</v>
      </c>
      <c r="C4" s="19">
        <f>+C5+C46+C48+C29</f>
        <v>577017900</v>
      </c>
      <c r="D4" s="20">
        <f>+C4-B4</f>
        <v>155457600</v>
      </c>
      <c r="F4" s="16"/>
    </row>
    <row r="5" spans="1:6" s="14" customFormat="1">
      <c r="A5" s="15" t="s">
        <v>13</v>
      </c>
      <c r="B5" s="20">
        <f>+B8+B12+B18+B22+B31+B34+B36+B44</f>
        <v>387060300</v>
      </c>
      <c r="C5" s="20">
        <f>+C8+C12+C18+C22+C31+C34+C36+C44</f>
        <v>526951900</v>
      </c>
      <c r="D5" s="20">
        <f t="shared" ref="D5:D50" si="0">+C5-B5</f>
        <v>139891600</v>
      </c>
    </row>
    <row r="6" spans="1:6" s="14" customFormat="1">
      <c r="A6" s="15" t="s">
        <v>15</v>
      </c>
      <c r="B6" s="20">
        <v>387060300</v>
      </c>
      <c r="C6" s="20">
        <v>526951900</v>
      </c>
      <c r="D6" s="20">
        <f t="shared" si="0"/>
        <v>139891600</v>
      </c>
      <c r="F6" s="16"/>
    </row>
    <row r="7" spans="1:6" s="14" customFormat="1">
      <c r="A7" s="15" t="s">
        <v>17</v>
      </c>
      <c r="B7" s="20">
        <f>387060300-10000000</f>
        <v>377060300</v>
      </c>
      <c r="C7" s="20">
        <f>526951900-14566000</f>
        <v>512385900</v>
      </c>
      <c r="D7" s="20">
        <f t="shared" si="0"/>
        <v>135325600</v>
      </c>
    </row>
    <row r="8" spans="1:6" s="14" customFormat="1">
      <c r="A8" s="22" t="s">
        <v>19</v>
      </c>
      <c r="B8" s="19">
        <f>+B9+B10+B11</f>
        <v>122209400</v>
      </c>
      <c r="C8" s="19">
        <f>+C9+C10+C11</f>
        <v>144849600</v>
      </c>
      <c r="D8" s="20">
        <f t="shared" si="0"/>
        <v>22640200</v>
      </c>
      <c r="F8" s="17"/>
    </row>
    <row r="9" spans="1:6" s="14" customFormat="1">
      <c r="A9" s="15" t="s">
        <v>21</v>
      </c>
      <c r="B9" s="20">
        <v>113538100</v>
      </c>
      <c r="C9" s="20">
        <v>118800000</v>
      </c>
      <c r="D9" s="20">
        <f t="shared" si="0"/>
        <v>5261900</v>
      </c>
    </row>
    <row r="10" spans="1:6" s="14" customFormat="1">
      <c r="A10" s="15" t="s">
        <v>23</v>
      </c>
      <c r="B10" s="20">
        <f>9994100-7229800</f>
        <v>2764300</v>
      </c>
      <c r="C10" s="20">
        <v>26049600</v>
      </c>
      <c r="D10" s="20">
        <f t="shared" si="0"/>
        <v>23285300</v>
      </c>
      <c r="F10" s="16"/>
    </row>
    <row r="11" spans="1:6" s="14" customFormat="1">
      <c r="A11" s="15" t="s">
        <v>25</v>
      </c>
      <c r="B11" s="20">
        <v>5907000</v>
      </c>
      <c r="C11" s="20">
        <v>0</v>
      </c>
      <c r="D11" s="20">
        <f t="shared" si="0"/>
        <v>-5907000</v>
      </c>
    </row>
    <row r="12" spans="1:6" s="14" customFormat="1">
      <c r="A12" s="22" t="s">
        <v>27</v>
      </c>
      <c r="B12" s="19">
        <f>+B13+B14+B15+B16+B17</f>
        <v>15549100</v>
      </c>
      <c r="C12" s="19">
        <f>+C13+C14+C15+C16+C17</f>
        <v>19554700</v>
      </c>
      <c r="D12" s="20">
        <f t="shared" si="0"/>
        <v>4005600</v>
      </c>
    </row>
    <row r="13" spans="1:6" s="14" customFormat="1">
      <c r="A13" s="15" t="s">
        <v>29</v>
      </c>
      <c r="B13" s="20">
        <v>10570300</v>
      </c>
      <c r="C13" s="20">
        <v>13760700</v>
      </c>
      <c r="D13" s="20">
        <f t="shared" si="0"/>
        <v>3190400</v>
      </c>
    </row>
    <row r="14" spans="1:6" s="14" customFormat="1">
      <c r="A14" s="15" t="s">
        <v>31</v>
      </c>
      <c r="B14" s="20">
        <v>1211700</v>
      </c>
      <c r="C14" s="20">
        <v>1448500</v>
      </c>
      <c r="D14" s="20">
        <f t="shared" si="0"/>
        <v>236800</v>
      </c>
    </row>
    <row r="15" spans="1:6" s="14" customFormat="1">
      <c r="A15" s="15" t="s">
        <v>33</v>
      </c>
      <c r="B15" s="20">
        <v>1063800</v>
      </c>
      <c r="C15" s="20">
        <v>1158800</v>
      </c>
      <c r="D15" s="20">
        <f t="shared" si="0"/>
        <v>95000</v>
      </c>
    </row>
    <row r="16" spans="1:6" s="14" customFormat="1">
      <c r="A16" s="15" t="s">
        <v>35</v>
      </c>
      <c r="B16" s="20">
        <v>263900</v>
      </c>
      <c r="C16" s="20">
        <v>289700</v>
      </c>
      <c r="D16" s="20">
        <f t="shared" si="0"/>
        <v>25800</v>
      </c>
    </row>
    <row r="17" spans="1:4" s="14" customFormat="1">
      <c r="A17" s="15" t="s">
        <v>37</v>
      </c>
      <c r="B17" s="20">
        <v>2439400</v>
      </c>
      <c r="C17" s="20">
        <v>2897000</v>
      </c>
      <c r="D17" s="20">
        <f t="shared" si="0"/>
        <v>457600</v>
      </c>
    </row>
    <row r="18" spans="1:4" s="14" customFormat="1">
      <c r="A18" s="22" t="s">
        <v>39</v>
      </c>
      <c r="B18" s="19">
        <f>+B19+B20+B21</f>
        <v>201824600</v>
      </c>
      <c r="C18" s="19">
        <f>+C19+C20+C21</f>
        <v>344567600</v>
      </c>
      <c r="D18" s="20">
        <f t="shared" si="0"/>
        <v>142743000</v>
      </c>
    </row>
    <row r="19" spans="1:4" s="14" customFormat="1">
      <c r="A19" s="15" t="s">
        <v>41</v>
      </c>
      <c r="B19" s="20">
        <v>2739000</v>
      </c>
      <c r="C19" s="20">
        <v>7856600</v>
      </c>
      <c r="D19" s="20">
        <f t="shared" si="0"/>
        <v>5117600</v>
      </c>
    </row>
    <row r="20" spans="1:4" s="14" customFormat="1">
      <c r="A20" s="15" t="s">
        <v>43</v>
      </c>
      <c r="B20" s="20">
        <v>196817500</v>
      </c>
      <c r="C20" s="20">
        <v>332806200</v>
      </c>
      <c r="D20" s="20">
        <f t="shared" si="0"/>
        <v>135988700</v>
      </c>
    </row>
    <row r="21" spans="1:4" s="14" customFormat="1">
      <c r="A21" s="15" t="s">
        <v>45</v>
      </c>
      <c r="B21" s="20">
        <v>2268100</v>
      </c>
      <c r="C21" s="20">
        <v>3904800</v>
      </c>
      <c r="D21" s="20">
        <f t="shared" si="0"/>
        <v>1636700</v>
      </c>
    </row>
    <row r="22" spans="1:4" s="14" customFormat="1">
      <c r="A22" s="22" t="s">
        <v>47</v>
      </c>
      <c r="B22" s="19">
        <f>+B23+B24+B25+B26+B27+B28</f>
        <v>7716100</v>
      </c>
      <c r="C22" s="19">
        <f>+C23+C24+C25+C26+C27+C28</f>
        <v>6180000</v>
      </c>
      <c r="D22" s="20">
        <f t="shared" si="0"/>
        <v>-1536100</v>
      </c>
    </row>
    <row r="23" spans="1:4" s="14" customFormat="1">
      <c r="A23" s="15" t="s">
        <v>49</v>
      </c>
      <c r="B23" s="20">
        <v>1397200</v>
      </c>
      <c r="C23" s="20">
        <v>1050000</v>
      </c>
      <c r="D23" s="20">
        <f t="shared" si="0"/>
        <v>-347200</v>
      </c>
    </row>
    <row r="24" spans="1:4" s="14" customFormat="1">
      <c r="A24" s="15" t="s">
        <v>51</v>
      </c>
      <c r="B24" s="20">
        <v>3000000</v>
      </c>
      <c r="C24" s="20">
        <v>3000000</v>
      </c>
      <c r="D24" s="20">
        <f t="shared" si="0"/>
        <v>0</v>
      </c>
    </row>
    <row r="25" spans="1:4" s="14" customFormat="1">
      <c r="A25" s="15" t="s">
        <v>53</v>
      </c>
      <c r="B25" s="20">
        <v>526000</v>
      </c>
      <c r="C25" s="20">
        <v>840000</v>
      </c>
      <c r="D25" s="20">
        <f t="shared" si="0"/>
        <v>314000</v>
      </c>
    </row>
    <row r="26" spans="1:4" s="14" customFormat="1">
      <c r="A26" s="15" t="s">
        <v>55</v>
      </c>
      <c r="B26" s="20">
        <v>90000</v>
      </c>
      <c r="C26" s="20">
        <v>90000</v>
      </c>
      <c r="D26" s="20">
        <f t="shared" si="0"/>
        <v>0</v>
      </c>
    </row>
    <row r="27" spans="1:4" s="14" customFormat="1">
      <c r="A27" s="15" t="s">
        <v>57</v>
      </c>
      <c r="B27" s="20">
        <v>200000</v>
      </c>
      <c r="C27" s="20">
        <v>200000</v>
      </c>
      <c r="D27" s="20">
        <f t="shared" si="0"/>
        <v>0</v>
      </c>
    </row>
    <row r="28" spans="1:4" s="14" customFormat="1">
      <c r="A28" s="15" t="s">
        <v>59</v>
      </c>
      <c r="B28" s="20">
        <v>2502900</v>
      </c>
      <c r="C28" s="20">
        <v>1000000</v>
      </c>
      <c r="D28" s="20">
        <f t="shared" si="0"/>
        <v>-1502900</v>
      </c>
    </row>
    <row r="29" spans="1:4" s="14" customFormat="1">
      <c r="A29" s="21" t="s">
        <v>99</v>
      </c>
      <c r="B29" s="20"/>
      <c r="C29" s="19">
        <f>+C30</f>
        <v>4000000</v>
      </c>
      <c r="D29" s="20">
        <f t="shared" si="0"/>
        <v>4000000</v>
      </c>
    </row>
    <row r="30" spans="1:4" s="14" customFormat="1">
      <c r="A30" s="18" t="s">
        <v>98</v>
      </c>
      <c r="B30" s="20"/>
      <c r="C30" s="20">
        <v>4000000</v>
      </c>
      <c r="D30" s="20">
        <f t="shared" si="0"/>
        <v>4000000</v>
      </c>
    </row>
    <row r="31" spans="1:4" s="14" customFormat="1">
      <c r="A31" s="22" t="s">
        <v>61</v>
      </c>
      <c r="B31" s="19">
        <f>+B32+B33</f>
        <v>31637300</v>
      </c>
      <c r="C31" s="19">
        <f>+C32+C33</f>
        <v>3600000</v>
      </c>
      <c r="D31" s="20">
        <f t="shared" si="0"/>
        <v>-28037300</v>
      </c>
    </row>
    <row r="32" spans="1:4" s="14" customFormat="1">
      <c r="A32" s="15" t="s">
        <v>63</v>
      </c>
      <c r="B32" s="20">
        <v>7327000</v>
      </c>
      <c r="C32" s="20">
        <v>0</v>
      </c>
      <c r="D32" s="20">
        <f t="shared" si="0"/>
        <v>-7327000</v>
      </c>
    </row>
    <row r="33" spans="1:4" s="14" customFormat="1">
      <c r="A33" s="15" t="s">
        <v>65</v>
      </c>
      <c r="B33" s="20">
        <v>24310300</v>
      </c>
      <c r="C33" s="20">
        <v>3600000</v>
      </c>
      <c r="D33" s="20">
        <f t="shared" si="0"/>
        <v>-20710300</v>
      </c>
    </row>
    <row r="34" spans="1:4" s="14" customFormat="1">
      <c r="A34" s="22" t="s">
        <v>67</v>
      </c>
      <c r="B34" s="19">
        <f>+B35</f>
        <v>1700000</v>
      </c>
      <c r="C34" s="19">
        <f>+C35</f>
        <v>1700000</v>
      </c>
      <c r="D34" s="20">
        <f t="shared" si="0"/>
        <v>0</v>
      </c>
    </row>
    <row r="35" spans="1:4" s="14" customFormat="1">
      <c r="A35" s="15" t="s">
        <v>69</v>
      </c>
      <c r="B35" s="20">
        <v>1700000</v>
      </c>
      <c r="C35" s="20">
        <v>1700000</v>
      </c>
      <c r="D35" s="20">
        <f t="shared" si="0"/>
        <v>0</v>
      </c>
    </row>
    <row r="36" spans="1:4" s="14" customFormat="1">
      <c r="A36" s="22" t="s">
        <v>71</v>
      </c>
      <c r="B36" s="19">
        <f>+B37+B38+B39+B40+B41+B42+B43</f>
        <v>4924500</v>
      </c>
      <c r="C36" s="19">
        <f>+C37+C38+C39+C40+C41+C42+C43</f>
        <v>5000000</v>
      </c>
      <c r="D36" s="20">
        <f t="shared" si="0"/>
        <v>75500</v>
      </c>
    </row>
    <row r="37" spans="1:4" s="14" customFormat="1">
      <c r="A37" s="15" t="s">
        <v>73</v>
      </c>
      <c r="B37" s="20">
        <v>233000</v>
      </c>
      <c r="C37" s="20">
        <v>0</v>
      </c>
      <c r="D37" s="20">
        <f t="shared" si="0"/>
        <v>-233000</v>
      </c>
    </row>
    <row r="38" spans="1:4" s="14" customFormat="1">
      <c r="A38" s="15" t="s">
        <v>75</v>
      </c>
      <c r="B38" s="20">
        <v>646000</v>
      </c>
      <c r="C38" s="20">
        <v>700000</v>
      </c>
      <c r="D38" s="20">
        <f t="shared" si="0"/>
        <v>54000</v>
      </c>
    </row>
    <row r="39" spans="1:4" s="14" customFormat="1">
      <c r="A39" s="15" t="s">
        <v>77</v>
      </c>
      <c r="B39" s="20">
        <v>600000</v>
      </c>
      <c r="C39" s="20">
        <v>600000</v>
      </c>
      <c r="D39" s="20">
        <f t="shared" si="0"/>
        <v>0</v>
      </c>
    </row>
    <row r="40" spans="1:4" s="14" customFormat="1">
      <c r="A40" s="15" t="s">
        <v>79</v>
      </c>
      <c r="B40" s="20">
        <v>61500</v>
      </c>
      <c r="C40" s="20">
        <v>63300</v>
      </c>
      <c r="D40" s="20">
        <f t="shared" si="0"/>
        <v>1800</v>
      </c>
    </row>
    <row r="41" spans="1:4" s="14" customFormat="1">
      <c r="A41" s="15" t="s">
        <v>81</v>
      </c>
      <c r="B41" s="20">
        <v>33000</v>
      </c>
      <c r="C41" s="20">
        <v>33000</v>
      </c>
      <c r="D41" s="20">
        <f t="shared" si="0"/>
        <v>0</v>
      </c>
    </row>
    <row r="42" spans="1:4" s="14" customFormat="1">
      <c r="A42" s="15" t="s">
        <v>83</v>
      </c>
      <c r="B42" s="20">
        <v>450000</v>
      </c>
      <c r="C42" s="20">
        <v>603700</v>
      </c>
      <c r="D42" s="20">
        <f t="shared" si="0"/>
        <v>153700</v>
      </c>
    </row>
    <row r="43" spans="1:4" s="14" customFormat="1">
      <c r="A43" s="15" t="s">
        <v>85</v>
      </c>
      <c r="B43" s="20">
        <v>2901000</v>
      </c>
      <c r="C43" s="20">
        <v>3000000</v>
      </c>
      <c r="D43" s="20">
        <f t="shared" si="0"/>
        <v>99000</v>
      </c>
    </row>
    <row r="44" spans="1:4" s="14" customFormat="1">
      <c r="A44" s="22" t="s">
        <v>87</v>
      </c>
      <c r="B44" s="19">
        <f>+B45</f>
        <v>1499300</v>
      </c>
      <c r="C44" s="19">
        <f>+C45</f>
        <v>1500000</v>
      </c>
      <c r="D44" s="20">
        <f t="shared" si="0"/>
        <v>700</v>
      </c>
    </row>
    <row r="45" spans="1:4" s="14" customFormat="1">
      <c r="A45" s="15" t="s">
        <v>89</v>
      </c>
      <c r="B45" s="20">
        <v>1499300</v>
      </c>
      <c r="C45" s="20">
        <v>1500000</v>
      </c>
      <c r="D45" s="20">
        <f t="shared" si="0"/>
        <v>700</v>
      </c>
    </row>
    <row r="46" spans="1:4" s="14" customFormat="1">
      <c r="A46" s="22" t="s">
        <v>102</v>
      </c>
      <c r="B46" s="19">
        <f>+B47</f>
        <v>33500000</v>
      </c>
      <c r="C46" s="19">
        <f>+C47</f>
        <v>31500000</v>
      </c>
      <c r="D46" s="20">
        <f t="shared" si="0"/>
        <v>-2000000</v>
      </c>
    </row>
    <row r="47" spans="1:4" s="14" customFormat="1">
      <c r="A47" s="15" t="s">
        <v>87</v>
      </c>
      <c r="B47" s="20">
        <v>33500000</v>
      </c>
      <c r="C47" s="20">
        <v>31500000</v>
      </c>
      <c r="D47" s="20">
        <f t="shared" si="0"/>
        <v>-2000000</v>
      </c>
    </row>
    <row r="48" spans="1:4" s="14" customFormat="1">
      <c r="A48" s="22" t="s">
        <v>101</v>
      </c>
      <c r="B48" s="19">
        <f>+B49</f>
        <v>1000000</v>
      </c>
      <c r="C48" s="19">
        <f>+C49+C50</f>
        <v>14566000</v>
      </c>
      <c r="D48" s="20">
        <f t="shared" si="0"/>
        <v>13566000</v>
      </c>
    </row>
    <row r="49" spans="1:4" s="14" customFormat="1">
      <c r="A49" s="15" t="s">
        <v>94</v>
      </c>
      <c r="B49" s="20">
        <v>1000000</v>
      </c>
      <c r="C49" s="20">
        <v>1000000</v>
      </c>
      <c r="D49" s="20">
        <f t="shared" si="0"/>
        <v>0</v>
      </c>
    </row>
    <row r="50" spans="1:4" s="14" customFormat="1">
      <c r="A50" s="18" t="s">
        <v>97</v>
      </c>
      <c r="B50" s="20">
        <v>0</v>
      </c>
      <c r="C50" s="20">
        <v>13566000</v>
      </c>
      <c r="D50" s="20">
        <f t="shared" si="0"/>
        <v>13566000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0"/>
  <sheetViews>
    <sheetView workbookViewId="0">
      <selection activeCell="K15" sqref="K15"/>
    </sheetView>
  </sheetViews>
  <sheetFormatPr defaultRowHeight="15"/>
  <cols>
    <col min="1" max="1" width="10.42578125" customWidth="1"/>
    <col min="2" max="2" width="32.85546875" customWidth="1"/>
    <col min="3" max="4" width="14.7109375" customWidth="1"/>
    <col min="5" max="10" width="13" customWidth="1"/>
    <col min="12" max="12" width="13.5703125" bestFit="1" customWidth="1"/>
  </cols>
  <sheetData>
    <row r="2" spans="1:12">
      <c r="A2" s="2" t="s">
        <v>0</v>
      </c>
    </row>
    <row r="3" spans="1:12">
      <c r="A3" s="5" t="s">
        <v>1</v>
      </c>
      <c r="B3" s="5" t="s">
        <v>1</v>
      </c>
      <c r="C3" s="1" t="s">
        <v>95</v>
      </c>
      <c r="D3" s="6" t="s">
        <v>96</v>
      </c>
      <c r="E3" s="5" t="s">
        <v>2</v>
      </c>
      <c r="F3" s="5" t="s">
        <v>2</v>
      </c>
      <c r="G3" s="5" t="s">
        <v>2</v>
      </c>
      <c r="H3" s="5" t="s">
        <v>3</v>
      </c>
      <c r="I3" s="5" t="s">
        <v>3</v>
      </c>
      <c r="J3" s="5" t="s">
        <v>3</v>
      </c>
    </row>
    <row r="4" spans="1:12">
      <c r="A4" s="1" t="s">
        <v>4</v>
      </c>
      <c r="B4" s="1" t="s">
        <v>5</v>
      </c>
      <c r="C4" s="1" t="s">
        <v>6</v>
      </c>
      <c r="D4" s="6"/>
      <c r="E4" s="1" t="s">
        <v>7</v>
      </c>
      <c r="F4" s="1" t="s">
        <v>8</v>
      </c>
      <c r="G4" s="1" t="s">
        <v>9</v>
      </c>
      <c r="H4" s="1" t="s">
        <v>7</v>
      </c>
      <c r="I4" s="1" t="s">
        <v>8</v>
      </c>
      <c r="J4" s="1" t="s">
        <v>9</v>
      </c>
    </row>
    <row r="5" spans="1:12">
      <c r="A5" s="3" t="s">
        <v>10</v>
      </c>
      <c r="B5" s="3" t="s">
        <v>11</v>
      </c>
      <c r="C5" s="7">
        <f>+C6+C47+C49</f>
        <v>421560300</v>
      </c>
      <c r="D5" s="7">
        <f>+D6+D47+D49+D30</f>
        <v>563451900</v>
      </c>
      <c r="E5" s="4">
        <v>7793300</v>
      </c>
      <c r="F5" s="4">
        <v>0</v>
      </c>
      <c r="G5" s="4">
        <v>7793300</v>
      </c>
      <c r="H5" s="4">
        <v>421560300</v>
      </c>
      <c r="I5" s="4">
        <v>0</v>
      </c>
      <c r="J5" s="4">
        <v>421560300</v>
      </c>
      <c r="L5" s="8">
        <f>+C5-J5</f>
        <v>0</v>
      </c>
    </row>
    <row r="6" spans="1:12">
      <c r="A6" s="3" t="s">
        <v>12</v>
      </c>
      <c r="B6" s="3" t="s">
        <v>13</v>
      </c>
      <c r="C6" s="4">
        <f>+C9+C13+C19+C23+C32+C35+C37+C45</f>
        <v>387060300</v>
      </c>
      <c r="D6" s="4">
        <f>+D9+D13+D19+D23+D32+D35+D37+D45</f>
        <v>526951900</v>
      </c>
      <c r="E6" s="4">
        <v>7229800</v>
      </c>
      <c r="F6" s="4">
        <v>0</v>
      </c>
      <c r="G6" s="4">
        <v>7229800</v>
      </c>
      <c r="H6" s="4">
        <v>387060300</v>
      </c>
      <c r="I6" s="4">
        <v>0</v>
      </c>
      <c r="J6" s="4">
        <v>387060300</v>
      </c>
    </row>
    <row r="7" spans="1:12">
      <c r="A7" s="3" t="s">
        <v>14</v>
      </c>
      <c r="B7" s="3" t="s">
        <v>15</v>
      </c>
      <c r="C7" s="4">
        <v>394290100</v>
      </c>
      <c r="D7" s="4">
        <v>526951900</v>
      </c>
      <c r="E7" s="4">
        <v>7229800</v>
      </c>
      <c r="F7" s="4">
        <v>0</v>
      </c>
      <c r="G7" s="4">
        <v>7229800</v>
      </c>
      <c r="H7" s="4">
        <v>387060300</v>
      </c>
      <c r="I7" s="4">
        <v>0</v>
      </c>
      <c r="J7" s="4">
        <v>387060300</v>
      </c>
      <c r="L7" s="8">
        <f>+G5-L5</f>
        <v>7793300</v>
      </c>
    </row>
    <row r="8" spans="1:12">
      <c r="A8" s="3" t="s">
        <v>16</v>
      </c>
      <c r="B8" s="3" t="s">
        <v>17</v>
      </c>
      <c r="C8" s="4">
        <v>394290100</v>
      </c>
      <c r="D8" s="4">
        <v>526951900</v>
      </c>
      <c r="E8" s="4">
        <v>7229800</v>
      </c>
      <c r="F8" s="4">
        <v>0</v>
      </c>
      <c r="G8" s="4">
        <v>7229800</v>
      </c>
      <c r="H8" s="4">
        <v>387060300</v>
      </c>
      <c r="I8" s="4">
        <v>0</v>
      </c>
      <c r="J8" s="4">
        <v>387060300</v>
      </c>
    </row>
    <row r="9" spans="1:12">
      <c r="A9" s="3" t="s">
        <v>18</v>
      </c>
      <c r="B9" s="3" t="s">
        <v>19</v>
      </c>
      <c r="C9" s="7">
        <f>+C10+C11+C12</f>
        <v>122209400</v>
      </c>
      <c r="D9" s="7">
        <f>+D10+D11+D12</f>
        <v>144849600</v>
      </c>
      <c r="E9" s="4">
        <v>4000000</v>
      </c>
      <c r="F9" s="4">
        <v>0</v>
      </c>
      <c r="G9" s="4">
        <v>4000000</v>
      </c>
      <c r="H9" s="4">
        <v>125439200</v>
      </c>
      <c r="I9" s="4">
        <v>0</v>
      </c>
      <c r="J9" s="4">
        <v>125439200</v>
      </c>
      <c r="L9" s="10">
        <v>577017900</v>
      </c>
    </row>
    <row r="10" spans="1:12">
      <c r="A10" s="3" t="s">
        <v>20</v>
      </c>
      <c r="B10" s="3" t="s">
        <v>21</v>
      </c>
      <c r="C10" s="4">
        <v>113538100</v>
      </c>
      <c r="D10" s="4">
        <v>118800000</v>
      </c>
      <c r="E10" s="4">
        <v>0</v>
      </c>
      <c r="F10" s="4">
        <v>0</v>
      </c>
      <c r="G10" s="4">
        <v>0</v>
      </c>
      <c r="H10" s="4">
        <v>113538100</v>
      </c>
      <c r="I10" s="4">
        <v>0</v>
      </c>
      <c r="J10" s="4">
        <v>113538100</v>
      </c>
    </row>
    <row r="11" spans="1:12">
      <c r="A11" s="3" t="s">
        <v>22</v>
      </c>
      <c r="B11" s="3" t="s">
        <v>23</v>
      </c>
      <c r="C11" s="4">
        <f>9994100-7229800</f>
        <v>2764300</v>
      </c>
      <c r="D11" s="4">
        <v>26049600</v>
      </c>
      <c r="E11" s="4">
        <v>4000000</v>
      </c>
      <c r="F11" s="4">
        <v>0</v>
      </c>
      <c r="G11" s="4">
        <v>4000000</v>
      </c>
      <c r="H11" s="4">
        <v>5994100</v>
      </c>
      <c r="I11" s="4">
        <v>0</v>
      </c>
      <c r="J11" s="4">
        <v>5994100</v>
      </c>
      <c r="L11" s="8">
        <f>+D5-L9</f>
        <v>-13566000</v>
      </c>
    </row>
    <row r="12" spans="1:12">
      <c r="A12" s="3" t="s">
        <v>24</v>
      </c>
      <c r="B12" s="3" t="s">
        <v>25</v>
      </c>
      <c r="C12" s="4">
        <v>5907000</v>
      </c>
      <c r="D12" s="4">
        <v>0</v>
      </c>
      <c r="E12" s="4">
        <v>0</v>
      </c>
      <c r="F12" s="4">
        <v>0</v>
      </c>
      <c r="G12" s="4">
        <v>0</v>
      </c>
      <c r="H12" s="4">
        <v>5907000</v>
      </c>
      <c r="I12" s="4">
        <v>0</v>
      </c>
      <c r="J12" s="4">
        <v>5907000</v>
      </c>
    </row>
    <row r="13" spans="1:12">
      <c r="A13" s="3" t="s">
        <v>26</v>
      </c>
      <c r="B13" s="3" t="s">
        <v>27</v>
      </c>
      <c r="C13" s="7">
        <f>+C14+C15+C16+C17+C18</f>
        <v>15549100</v>
      </c>
      <c r="D13" s="7">
        <f>+D14+D15+D16+D17+D18</f>
        <v>19554700</v>
      </c>
      <c r="E13" s="4">
        <v>500000</v>
      </c>
      <c r="F13" s="4">
        <v>0</v>
      </c>
      <c r="G13" s="4">
        <v>500000</v>
      </c>
      <c r="H13" s="4">
        <v>15049100</v>
      </c>
      <c r="I13" s="4">
        <v>0</v>
      </c>
      <c r="J13" s="4">
        <v>15049100</v>
      </c>
    </row>
    <row r="14" spans="1:12">
      <c r="A14" s="3" t="s">
        <v>28</v>
      </c>
      <c r="B14" s="3" t="s">
        <v>29</v>
      </c>
      <c r="C14" s="4">
        <v>10570300</v>
      </c>
      <c r="D14" s="4">
        <v>13760700</v>
      </c>
      <c r="E14" s="4">
        <v>340000</v>
      </c>
      <c r="F14" s="4">
        <v>0</v>
      </c>
      <c r="G14" s="4">
        <v>340000</v>
      </c>
      <c r="H14" s="4">
        <v>10230300</v>
      </c>
      <c r="I14" s="4">
        <v>0</v>
      </c>
      <c r="J14" s="4">
        <v>10230300</v>
      </c>
    </row>
    <row r="15" spans="1:12">
      <c r="A15" s="3" t="s">
        <v>30</v>
      </c>
      <c r="B15" s="3" t="s">
        <v>31</v>
      </c>
      <c r="C15" s="4">
        <v>1211700</v>
      </c>
      <c r="D15" s="4">
        <v>1448500</v>
      </c>
      <c r="E15" s="4">
        <v>32000</v>
      </c>
      <c r="F15" s="4">
        <v>0</v>
      </c>
      <c r="G15" s="4">
        <v>32000</v>
      </c>
      <c r="H15" s="4">
        <v>1179700</v>
      </c>
      <c r="I15" s="4">
        <v>0</v>
      </c>
      <c r="J15" s="4">
        <v>1179700</v>
      </c>
    </row>
    <row r="16" spans="1:12">
      <c r="A16" s="3" t="s">
        <v>32</v>
      </c>
      <c r="B16" s="3" t="s">
        <v>33</v>
      </c>
      <c r="C16" s="4">
        <v>1063800</v>
      </c>
      <c r="D16" s="4">
        <v>1158800</v>
      </c>
      <c r="E16" s="4">
        <v>40000</v>
      </c>
      <c r="F16" s="4">
        <v>0</v>
      </c>
      <c r="G16" s="4">
        <v>40000</v>
      </c>
      <c r="H16" s="4">
        <v>1023800</v>
      </c>
      <c r="I16" s="4">
        <v>0</v>
      </c>
      <c r="J16" s="4">
        <v>1023800</v>
      </c>
    </row>
    <row r="17" spans="1:10">
      <c r="A17" s="3" t="s">
        <v>34</v>
      </c>
      <c r="B17" s="3" t="s">
        <v>35</v>
      </c>
      <c r="C17" s="4">
        <v>263900</v>
      </c>
      <c r="D17" s="4">
        <v>289700</v>
      </c>
      <c r="E17" s="4">
        <v>8000</v>
      </c>
      <c r="F17" s="4">
        <v>0</v>
      </c>
      <c r="G17" s="4">
        <v>8000</v>
      </c>
      <c r="H17" s="4">
        <v>255900</v>
      </c>
      <c r="I17" s="4">
        <v>0</v>
      </c>
      <c r="J17" s="4">
        <v>255900</v>
      </c>
    </row>
    <row r="18" spans="1:10">
      <c r="A18" s="3" t="s">
        <v>36</v>
      </c>
      <c r="B18" s="3" t="s">
        <v>37</v>
      </c>
      <c r="C18" s="4">
        <v>2439400</v>
      </c>
      <c r="D18" s="4">
        <v>2897000</v>
      </c>
      <c r="E18" s="4">
        <v>80000</v>
      </c>
      <c r="F18" s="4">
        <v>0</v>
      </c>
      <c r="G18" s="4">
        <v>80000</v>
      </c>
      <c r="H18" s="4">
        <v>2359400</v>
      </c>
      <c r="I18" s="4">
        <v>0</v>
      </c>
      <c r="J18" s="4">
        <v>2359400</v>
      </c>
    </row>
    <row r="19" spans="1:10">
      <c r="A19" s="3" t="s">
        <v>38</v>
      </c>
      <c r="B19" s="3" t="s">
        <v>39</v>
      </c>
      <c r="C19" s="7">
        <f>+C20+C21+C22</f>
        <v>201824600</v>
      </c>
      <c r="D19" s="7">
        <f>+D20+D21+D22</f>
        <v>344567600</v>
      </c>
      <c r="E19" s="4">
        <v>0</v>
      </c>
      <c r="F19" s="4">
        <v>0</v>
      </c>
      <c r="G19" s="4">
        <v>0</v>
      </c>
      <c r="H19" s="4">
        <v>201824600</v>
      </c>
      <c r="I19" s="4">
        <v>0</v>
      </c>
      <c r="J19" s="4">
        <v>201824600</v>
      </c>
    </row>
    <row r="20" spans="1:10">
      <c r="A20" s="3" t="s">
        <v>40</v>
      </c>
      <c r="B20" s="3" t="s">
        <v>41</v>
      </c>
      <c r="C20" s="4">
        <v>2739000</v>
      </c>
      <c r="D20" s="4">
        <v>7856600</v>
      </c>
      <c r="E20" s="4">
        <v>0</v>
      </c>
      <c r="F20" s="4">
        <v>0</v>
      </c>
      <c r="G20" s="4">
        <v>0</v>
      </c>
      <c r="H20" s="4">
        <v>2739000</v>
      </c>
      <c r="I20" s="4">
        <v>0</v>
      </c>
      <c r="J20" s="4">
        <v>2739000</v>
      </c>
    </row>
    <row r="21" spans="1:10">
      <c r="A21" s="3" t="s">
        <v>42</v>
      </c>
      <c r="B21" s="3" t="s">
        <v>43</v>
      </c>
      <c r="C21" s="4">
        <v>196817500</v>
      </c>
      <c r="D21" s="4">
        <v>332806200</v>
      </c>
      <c r="E21" s="4">
        <v>0</v>
      </c>
      <c r="F21" s="4">
        <v>0</v>
      </c>
      <c r="G21" s="4">
        <v>0</v>
      </c>
      <c r="H21" s="4">
        <v>196817500</v>
      </c>
      <c r="I21" s="4">
        <v>0</v>
      </c>
      <c r="J21" s="4">
        <v>196817500</v>
      </c>
    </row>
    <row r="22" spans="1:10">
      <c r="A22" s="3" t="s">
        <v>44</v>
      </c>
      <c r="B22" s="3" t="s">
        <v>45</v>
      </c>
      <c r="C22" s="4">
        <v>2268100</v>
      </c>
      <c r="D22" s="4">
        <v>3904800</v>
      </c>
      <c r="E22" s="4">
        <v>0</v>
      </c>
      <c r="F22" s="4">
        <v>0</v>
      </c>
      <c r="G22" s="4">
        <v>0</v>
      </c>
      <c r="H22" s="4">
        <v>2268100</v>
      </c>
      <c r="I22" s="4">
        <v>0</v>
      </c>
      <c r="J22" s="4">
        <v>2268100</v>
      </c>
    </row>
    <row r="23" spans="1:10">
      <c r="A23" s="3" t="s">
        <v>46</v>
      </c>
      <c r="B23" s="3" t="s">
        <v>47</v>
      </c>
      <c r="C23" s="7">
        <f>+C24+C25+C26+C27+C28+C29</f>
        <v>7716100</v>
      </c>
      <c r="D23" s="7">
        <f>+D24+D25+D26+D27+D28+D29</f>
        <v>6180000</v>
      </c>
      <c r="E23" s="4">
        <v>0</v>
      </c>
      <c r="F23" s="4">
        <v>0</v>
      </c>
      <c r="G23" s="4">
        <v>0</v>
      </c>
      <c r="H23" s="4">
        <v>7716100</v>
      </c>
      <c r="I23" s="4">
        <v>0</v>
      </c>
      <c r="J23" s="4">
        <v>7716100</v>
      </c>
    </row>
    <row r="24" spans="1:10">
      <c r="A24" s="3" t="s">
        <v>48</v>
      </c>
      <c r="B24" s="3" t="s">
        <v>49</v>
      </c>
      <c r="C24" s="4">
        <v>1397200</v>
      </c>
      <c r="D24" s="4">
        <v>1050000</v>
      </c>
      <c r="E24" s="4">
        <v>0</v>
      </c>
      <c r="F24" s="4">
        <v>0</v>
      </c>
      <c r="G24" s="4">
        <v>0</v>
      </c>
      <c r="H24" s="4">
        <v>1397200</v>
      </c>
      <c r="I24" s="4">
        <v>0</v>
      </c>
      <c r="J24" s="4">
        <v>1397200</v>
      </c>
    </row>
    <row r="25" spans="1:10">
      <c r="A25" s="3" t="s">
        <v>50</v>
      </c>
      <c r="B25" s="3" t="s">
        <v>51</v>
      </c>
      <c r="C25" s="4">
        <v>3000000</v>
      </c>
      <c r="D25" s="4">
        <v>3000000</v>
      </c>
      <c r="E25" s="4">
        <v>0</v>
      </c>
      <c r="F25" s="4">
        <v>0</v>
      </c>
      <c r="G25" s="4">
        <v>0</v>
      </c>
      <c r="H25" s="4">
        <v>3000000</v>
      </c>
      <c r="I25" s="4">
        <v>0</v>
      </c>
      <c r="J25" s="4">
        <v>3000000</v>
      </c>
    </row>
    <row r="26" spans="1:10">
      <c r="A26" s="3" t="s">
        <v>52</v>
      </c>
      <c r="B26" s="3" t="s">
        <v>53</v>
      </c>
      <c r="C26" s="4">
        <v>526000</v>
      </c>
      <c r="D26" s="4">
        <v>840000</v>
      </c>
      <c r="E26" s="4">
        <v>0</v>
      </c>
      <c r="F26" s="4">
        <v>0</v>
      </c>
      <c r="G26" s="4">
        <v>0</v>
      </c>
      <c r="H26" s="4">
        <v>526000</v>
      </c>
      <c r="I26" s="4">
        <v>0</v>
      </c>
      <c r="J26" s="4">
        <v>526000</v>
      </c>
    </row>
    <row r="27" spans="1:10">
      <c r="A27" s="3" t="s">
        <v>54</v>
      </c>
      <c r="B27" s="3" t="s">
        <v>55</v>
      </c>
      <c r="C27" s="4">
        <v>90000</v>
      </c>
      <c r="D27" s="4">
        <v>90000</v>
      </c>
      <c r="E27" s="4">
        <v>0</v>
      </c>
      <c r="F27" s="4">
        <v>0</v>
      </c>
      <c r="G27" s="4">
        <v>0</v>
      </c>
      <c r="H27" s="4">
        <v>90000</v>
      </c>
      <c r="I27" s="4">
        <v>0</v>
      </c>
      <c r="J27" s="4">
        <v>90000</v>
      </c>
    </row>
    <row r="28" spans="1:10">
      <c r="A28" s="3" t="s">
        <v>56</v>
      </c>
      <c r="B28" s="3" t="s">
        <v>57</v>
      </c>
      <c r="C28" s="4">
        <v>200000</v>
      </c>
      <c r="D28" s="4">
        <v>200000</v>
      </c>
      <c r="E28" s="4">
        <v>0</v>
      </c>
      <c r="F28" s="4">
        <v>0</v>
      </c>
      <c r="G28" s="4">
        <v>0</v>
      </c>
      <c r="H28" s="4">
        <v>200000</v>
      </c>
      <c r="I28" s="4">
        <v>0</v>
      </c>
      <c r="J28" s="4">
        <v>200000</v>
      </c>
    </row>
    <row r="29" spans="1:10">
      <c r="A29" s="3" t="s">
        <v>58</v>
      </c>
      <c r="B29" s="3" t="s">
        <v>59</v>
      </c>
      <c r="C29" s="4">
        <v>2502900</v>
      </c>
      <c r="D29" s="4">
        <v>1000000</v>
      </c>
      <c r="E29" s="4">
        <v>0</v>
      </c>
      <c r="F29" s="4">
        <v>0</v>
      </c>
      <c r="G29" s="4">
        <v>0</v>
      </c>
      <c r="H29" s="4">
        <v>2502900</v>
      </c>
      <c r="I29" s="4">
        <v>0</v>
      </c>
      <c r="J29" s="4">
        <v>2502900</v>
      </c>
    </row>
    <row r="30" spans="1:10">
      <c r="A30" s="9"/>
      <c r="B30" s="9"/>
      <c r="C30" s="4"/>
      <c r="D30" s="7">
        <f>+D31</f>
        <v>4000000</v>
      </c>
      <c r="E30" s="4"/>
      <c r="F30" s="4"/>
      <c r="G30" s="4"/>
      <c r="H30" s="4"/>
      <c r="I30" s="4"/>
      <c r="J30" s="4"/>
    </row>
    <row r="31" spans="1:10">
      <c r="A31" s="9"/>
      <c r="B31" s="9"/>
      <c r="C31" s="4"/>
      <c r="D31" s="4">
        <v>4000000</v>
      </c>
      <c r="E31" s="4"/>
      <c r="F31" s="4"/>
      <c r="G31" s="4"/>
      <c r="H31" s="4"/>
      <c r="I31" s="4"/>
      <c r="J31" s="4"/>
    </row>
    <row r="32" spans="1:10">
      <c r="A32" s="3" t="s">
        <v>60</v>
      </c>
      <c r="B32" s="3" t="s">
        <v>61</v>
      </c>
      <c r="C32" s="7">
        <f>+C33+C34</f>
        <v>31637300</v>
      </c>
      <c r="D32" s="7">
        <f>+D33+D34</f>
        <v>3600000</v>
      </c>
      <c r="E32" s="4">
        <v>2729800</v>
      </c>
      <c r="F32" s="4">
        <v>0</v>
      </c>
      <c r="G32" s="4">
        <v>2729800</v>
      </c>
      <c r="H32" s="4">
        <v>28907500</v>
      </c>
      <c r="I32" s="4">
        <v>0</v>
      </c>
      <c r="J32" s="4">
        <v>28907500</v>
      </c>
    </row>
    <row r="33" spans="1:10">
      <c r="A33" s="3" t="s">
        <v>62</v>
      </c>
      <c r="B33" s="3" t="s">
        <v>63</v>
      </c>
      <c r="C33" s="4">
        <v>7327000</v>
      </c>
      <c r="D33" s="4">
        <v>0</v>
      </c>
      <c r="E33" s="4">
        <v>2327000</v>
      </c>
      <c r="F33" s="4">
        <v>0</v>
      </c>
      <c r="G33" s="4">
        <v>2327000</v>
      </c>
      <c r="H33" s="4">
        <v>5000000</v>
      </c>
      <c r="I33" s="4">
        <v>0</v>
      </c>
      <c r="J33" s="4">
        <v>5000000</v>
      </c>
    </row>
    <row r="34" spans="1:10">
      <c r="A34" s="3" t="s">
        <v>64</v>
      </c>
      <c r="B34" s="3" t="s">
        <v>65</v>
      </c>
      <c r="C34" s="4">
        <v>24310300</v>
      </c>
      <c r="D34" s="4">
        <v>3600000</v>
      </c>
      <c r="E34" s="4">
        <v>402800</v>
      </c>
      <c r="F34" s="4">
        <v>0</v>
      </c>
      <c r="G34" s="4">
        <v>402800</v>
      </c>
      <c r="H34" s="4">
        <v>23907500</v>
      </c>
      <c r="I34" s="4">
        <v>0</v>
      </c>
      <c r="J34" s="4">
        <v>23907500</v>
      </c>
    </row>
    <row r="35" spans="1:10">
      <c r="A35" s="3" t="s">
        <v>66</v>
      </c>
      <c r="B35" s="3" t="s">
        <v>67</v>
      </c>
      <c r="C35" s="7">
        <f>+C36</f>
        <v>1700000</v>
      </c>
      <c r="D35" s="7">
        <f>+D36</f>
        <v>1700000</v>
      </c>
      <c r="E35" s="4">
        <v>0</v>
      </c>
      <c r="F35" s="4">
        <v>0</v>
      </c>
      <c r="G35" s="4">
        <v>0</v>
      </c>
      <c r="H35" s="4">
        <v>1700000</v>
      </c>
      <c r="I35" s="4">
        <v>0</v>
      </c>
      <c r="J35" s="4">
        <v>1700000</v>
      </c>
    </row>
    <row r="36" spans="1:10">
      <c r="A36" s="3" t="s">
        <v>68</v>
      </c>
      <c r="B36" s="3" t="s">
        <v>69</v>
      </c>
      <c r="C36" s="4">
        <v>1700000</v>
      </c>
      <c r="D36" s="4">
        <v>1700000</v>
      </c>
      <c r="E36" s="4">
        <v>0</v>
      </c>
      <c r="F36" s="4">
        <v>0</v>
      </c>
      <c r="G36" s="4">
        <v>0</v>
      </c>
      <c r="H36" s="4">
        <v>1700000</v>
      </c>
      <c r="I36" s="4">
        <v>0</v>
      </c>
      <c r="J36" s="4">
        <v>1700000</v>
      </c>
    </row>
    <row r="37" spans="1:10">
      <c r="A37" s="3" t="s">
        <v>70</v>
      </c>
      <c r="B37" s="3" t="s">
        <v>71</v>
      </c>
      <c r="C37" s="7">
        <f>+C38+C39+C40+C41+C42+C43+C44</f>
        <v>4924500</v>
      </c>
      <c r="D37" s="7">
        <f>+D38+D39+D40+D41+D42+D43+D44</f>
        <v>5000000</v>
      </c>
      <c r="E37" s="4">
        <v>0</v>
      </c>
      <c r="F37" s="4">
        <v>0</v>
      </c>
      <c r="G37" s="4">
        <v>0</v>
      </c>
      <c r="H37" s="4">
        <v>4924500</v>
      </c>
      <c r="I37" s="4">
        <v>0</v>
      </c>
      <c r="J37" s="4">
        <v>4924500</v>
      </c>
    </row>
    <row r="38" spans="1:10">
      <c r="A38" s="3" t="s">
        <v>72</v>
      </c>
      <c r="B38" s="3" t="s">
        <v>73</v>
      </c>
      <c r="C38" s="4">
        <v>233000</v>
      </c>
      <c r="D38" s="4">
        <v>0</v>
      </c>
      <c r="E38" s="4">
        <v>0</v>
      </c>
      <c r="F38" s="4">
        <v>0</v>
      </c>
      <c r="G38" s="4">
        <v>0</v>
      </c>
      <c r="H38" s="4">
        <v>233000</v>
      </c>
      <c r="I38" s="4">
        <v>0</v>
      </c>
      <c r="J38" s="4">
        <v>233000</v>
      </c>
    </row>
    <row r="39" spans="1:10">
      <c r="A39" s="3" t="s">
        <v>74</v>
      </c>
      <c r="B39" s="3" t="s">
        <v>75</v>
      </c>
      <c r="C39" s="4">
        <v>646000</v>
      </c>
      <c r="D39" s="4">
        <v>700000</v>
      </c>
      <c r="E39" s="4">
        <v>0</v>
      </c>
      <c r="F39" s="4">
        <v>0</v>
      </c>
      <c r="G39" s="4">
        <v>0</v>
      </c>
      <c r="H39" s="4">
        <v>646000</v>
      </c>
      <c r="I39" s="4">
        <v>0</v>
      </c>
      <c r="J39" s="4">
        <v>646000</v>
      </c>
    </row>
    <row r="40" spans="1:10">
      <c r="A40" s="3" t="s">
        <v>76</v>
      </c>
      <c r="B40" s="3" t="s">
        <v>77</v>
      </c>
      <c r="C40" s="4">
        <v>600000</v>
      </c>
      <c r="D40" s="4">
        <v>600000</v>
      </c>
      <c r="E40" s="4">
        <v>0</v>
      </c>
      <c r="F40" s="4">
        <v>0</v>
      </c>
      <c r="G40" s="4">
        <v>0</v>
      </c>
      <c r="H40" s="4">
        <v>600000</v>
      </c>
      <c r="I40" s="4">
        <v>0</v>
      </c>
      <c r="J40" s="4">
        <v>600000</v>
      </c>
    </row>
    <row r="41" spans="1:10">
      <c r="A41" s="3" t="s">
        <v>78</v>
      </c>
      <c r="B41" s="3" t="s">
        <v>79</v>
      </c>
      <c r="C41" s="4">
        <v>61500</v>
      </c>
      <c r="D41" s="4">
        <v>63300</v>
      </c>
      <c r="E41" s="4">
        <v>0</v>
      </c>
      <c r="F41" s="4">
        <v>0</v>
      </c>
      <c r="G41" s="4">
        <v>0</v>
      </c>
      <c r="H41" s="4">
        <v>61500</v>
      </c>
      <c r="I41" s="4">
        <v>0</v>
      </c>
      <c r="J41" s="4">
        <v>61500</v>
      </c>
    </row>
    <row r="42" spans="1:10">
      <c r="A42" s="3" t="s">
        <v>80</v>
      </c>
      <c r="B42" s="3" t="s">
        <v>81</v>
      </c>
      <c r="C42" s="4">
        <v>33000</v>
      </c>
      <c r="D42" s="4">
        <v>33000</v>
      </c>
      <c r="E42" s="4">
        <v>0</v>
      </c>
      <c r="F42" s="4">
        <v>0</v>
      </c>
      <c r="G42" s="4">
        <v>0</v>
      </c>
      <c r="H42" s="4">
        <v>33000</v>
      </c>
      <c r="I42" s="4">
        <v>0</v>
      </c>
      <c r="J42" s="4">
        <v>33000</v>
      </c>
    </row>
    <row r="43" spans="1:10">
      <c r="A43" s="3" t="s">
        <v>82</v>
      </c>
      <c r="B43" s="3" t="s">
        <v>83</v>
      </c>
      <c r="C43" s="4">
        <v>450000</v>
      </c>
      <c r="D43" s="4">
        <v>603700</v>
      </c>
      <c r="E43" s="4">
        <v>0</v>
      </c>
      <c r="F43" s="4">
        <v>0</v>
      </c>
      <c r="G43" s="4">
        <v>0</v>
      </c>
      <c r="H43" s="4">
        <v>450000</v>
      </c>
      <c r="I43" s="4">
        <v>0</v>
      </c>
      <c r="J43" s="4">
        <v>450000</v>
      </c>
    </row>
    <row r="44" spans="1:10">
      <c r="A44" s="3" t="s">
        <v>84</v>
      </c>
      <c r="B44" s="3" t="s">
        <v>85</v>
      </c>
      <c r="C44" s="4">
        <v>2901000</v>
      </c>
      <c r="D44" s="4">
        <v>3000000</v>
      </c>
      <c r="E44" s="4">
        <v>0</v>
      </c>
      <c r="F44" s="4">
        <v>0</v>
      </c>
      <c r="G44" s="4">
        <v>0</v>
      </c>
      <c r="H44" s="4">
        <v>2901000</v>
      </c>
      <c r="I44" s="4">
        <v>0</v>
      </c>
      <c r="J44" s="4">
        <v>2901000</v>
      </c>
    </row>
    <row r="45" spans="1:10">
      <c r="A45" s="3" t="s">
        <v>86</v>
      </c>
      <c r="B45" s="3" t="s">
        <v>87</v>
      </c>
      <c r="C45" s="7">
        <f>+C46</f>
        <v>1499300</v>
      </c>
      <c r="D45" s="7">
        <f>+D46</f>
        <v>1500000</v>
      </c>
      <c r="E45" s="4">
        <v>0</v>
      </c>
      <c r="F45" s="4">
        <v>0</v>
      </c>
      <c r="G45" s="4">
        <v>0</v>
      </c>
      <c r="H45" s="4">
        <v>1499300</v>
      </c>
      <c r="I45" s="4">
        <v>0</v>
      </c>
      <c r="J45" s="4">
        <v>1499300</v>
      </c>
    </row>
    <row r="46" spans="1:10">
      <c r="A46" s="3" t="s">
        <v>88</v>
      </c>
      <c r="B46" s="3" t="s">
        <v>89</v>
      </c>
      <c r="C46" s="4">
        <v>1499300</v>
      </c>
      <c r="D46" s="4">
        <v>1500000</v>
      </c>
      <c r="E46" s="4">
        <v>0</v>
      </c>
      <c r="F46" s="4">
        <v>0</v>
      </c>
      <c r="G46" s="4">
        <v>0</v>
      </c>
      <c r="H46" s="4">
        <v>1499300</v>
      </c>
      <c r="I46" s="4">
        <v>0</v>
      </c>
      <c r="J46" s="4">
        <v>1499300</v>
      </c>
    </row>
    <row r="47" spans="1:10">
      <c r="A47" s="3" t="s">
        <v>10</v>
      </c>
      <c r="B47" s="3" t="s">
        <v>90</v>
      </c>
      <c r="C47" s="7">
        <f>+C48</f>
        <v>33500000</v>
      </c>
      <c r="D47" s="7">
        <f>+D48</f>
        <v>31500000</v>
      </c>
      <c r="E47" s="4">
        <v>400000</v>
      </c>
      <c r="F47" s="4">
        <v>0</v>
      </c>
      <c r="G47" s="4">
        <v>400000</v>
      </c>
      <c r="H47" s="4">
        <v>33500000</v>
      </c>
      <c r="I47" s="4">
        <v>0</v>
      </c>
      <c r="J47" s="4">
        <v>33500000</v>
      </c>
    </row>
    <row r="48" spans="1:10">
      <c r="A48" s="3" t="s">
        <v>91</v>
      </c>
      <c r="B48" s="3" t="s">
        <v>87</v>
      </c>
      <c r="C48" s="4">
        <v>33500000</v>
      </c>
      <c r="D48" s="4">
        <v>31500000</v>
      </c>
      <c r="E48" s="4">
        <v>400000</v>
      </c>
      <c r="F48" s="4">
        <v>0</v>
      </c>
      <c r="G48" s="4">
        <v>400000</v>
      </c>
      <c r="H48" s="4">
        <v>33500000</v>
      </c>
      <c r="I48" s="4">
        <v>0</v>
      </c>
      <c r="J48" s="4">
        <v>33500000</v>
      </c>
    </row>
    <row r="49" spans="1:10">
      <c r="A49" s="3" t="s">
        <v>10</v>
      </c>
      <c r="B49" s="3" t="s">
        <v>92</v>
      </c>
      <c r="C49" s="7">
        <f>+C50</f>
        <v>1000000</v>
      </c>
      <c r="D49" s="7">
        <f>+D50</f>
        <v>1000000</v>
      </c>
      <c r="E49" s="4">
        <v>163500</v>
      </c>
      <c r="F49" s="4">
        <v>0</v>
      </c>
      <c r="G49" s="4">
        <v>163500</v>
      </c>
      <c r="H49" s="4">
        <v>1000000</v>
      </c>
      <c r="I49" s="4">
        <v>0</v>
      </c>
      <c r="J49" s="4">
        <v>1000000</v>
      </c>
    </row>
    <row r="50" spans="1:10">
      <c r="A50" s="3" t="s">
        <v>93</v>
      </c>
      <c r="B50" s="3" t="s">
        <v>94</v>
      </c>
      <c r="C50" s="4">
        <v>1000000</v>
      </c>
      <c r="D50" s="4">
        <v>1000000</v>
      </c>
      <c r="E50" s="4">
        <v>163500</v>
      </c>
      <c r="F50" s="4">
        <v>0</v>
      </c>
      <c r="G50" s="4">
        <v>163500</v>
      </c>
      <c r="H50" s="4">
        <v>1000000</v>
      </c>
      <c r="I50" s="4">
        <v>0</v>
      </c>
      <c r="J50" s="4">
        <v>1000000</v>
      </c>
    </row>
  </sheetData>
  <mergeCells count="3">
    <mergeCell ref="A3:B3"/>
    <mergeCell ref="E3:G3"/>
    <mergeCell ref="H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2020-02-03T03:23:57Z</dcterms:created>
  <dcterms:modified xsi:type="dcterms:W3CDTF">2020-02-03T04:39:33Z</dcterms:modified>
</cp:coreProperties>
</file>