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hot tosgon busad suurin" sheetId="3" r:id="rId1"/>
    <sheet name="HAAgazar" sheetId="4" r:id="rId2"/>
    <sheet name="zam shugam suljee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7" i="3"/>
  <c r="H16" i="5" l="1"/>
  <c r="H15" i="4"/>
  <c r="H13" i="4"/>
  <c r="H12" i="4"/>
  <c r="H11" i="4"/>
  <c r="H10" i="4"/>
  <c r="F16" i="3"/>
  <c r="F13" i="3" l="1"/>
  <c r="G16" i="3" l="1"/>
  <c r="G26" i="3" l="1"/>
  <c r="F26" i="3"/>
  <c r="F14" i="3"/>
  <c r="F15" i="3"/>
  <c r="F17" i="3"/>
  <c r="F18" i="3"/>
  <c r="F19" i="3"/>
  <c r="F20" i="3"/>
  <c r="F21" i="3"/>
  <c r="F22" i="3"/>
  <c r="F23" i="3"/>
  <c r="F24" i="3"/>
  <c r="F25" i="3"/>
  <c r="F5" i="3" l="1"/>
  <c r="G5" i="3" l="1"/>
  <c r="G25" i="3"/>
  <c r="G8" i="3"/>
  <c r="G9" i="3"/>
  <c r="G10" i="3"/>
  <c r="G11" i="3"/>
  <c r="G12" i="3"/>
  <c r="G13" i="3"/>
  <c r="G14" i="3"/>
  <c r="G15" i="3"/>
  <c r="G17" i="3"/>
  <c r="G18" i="3"/>
  <c r="G19" i="3"/>
  <c r="G20" i="3"/>
  <c r="G21" i="3"/>
  <c r="G22" i="3"/>
  <c r="G23" i="3"/>
  <c r="F7" i="3"/>
  <c r="F8" i="3"/>
  <c r="F9" i="3"/>
  <c r="F10" i="3"/>
  <c r="F11" i="3"/>
  <c r="F12" i="3"/>
  <c r="F6" i="3"/>
</calcChain>
</file>

<file path=xl/sharedStrings.xml><?xml version="1.0" encoding="utf-8"?>
<sst xmlns="http://schemas.openxmlformats.org/spreadsheetml/2006/main" count="185" uniqueCount="109">
  <si>
    <t>№</t>
  </si>
  <si>
    <t>Тооцох үзүүлэлтийн нэгж</t>
  </si>
  <si>
    <t>Газрын төлбөрийн хэмжээ, төг</t>
  </si>
  <si>
    <t>Гэр бүлийн хэрэгцээний</t>
  </si>
  <si>
    <t>1 га</t>
  </si>
  <si>
    <t>Тусгай хэрэгцээний газар</t>
  </si>
  <si>
    <t>Улсын чанартай авто зам</t>
  </si>
  <si>
    <t>Орон нутгийн чанартай авто зам</t>
  </si>
  <si>
    <t>Аж ахуйн нэгж байгууллагын дотоодын</t>
  </si>
  <si>
    <t>Олон улсын чанартай</t>
  </si>
  <si>
    <t>Авто замын газар</t>
  </si>
  <si>
    <t>Мэдээлэл холбооны шугам сүлжээний газар</t>
  </si>
  <si>
    <t>Эрчим хүчний шугам сүлжээний газар</t>
  </si>
  <si>
    <t>Хийн хоолой</t>
  </si>
  <si>
    <t>Дулаан, цэвэр бохир усны шугам</t>
  </si>
  <si>
    <t>Шугам, сүлжээний газар</t>
  </si>
  <si>
    <t>1 км</t>
  </si>
  <si>
    <t>5.000.0</t>
  </si>
  <si>
    <t>2.500.0</t>
  </si>
  <si>
    <t>7.500.0</t>
  </si>
  <si>
    <t>Бусад</t>
  </si>
  <si>
    <t>Худалдаа, бүх төрлийн үйлчилгээний</t>
  </si>
  <si>
    <t>Эмнэлэг, Эрүүл мэндийн байгууллага</t>
  </si>
  <si>
    <t>Номын сан</t>
  </si>
  <si>
    <t>Биеийн тамир, спорт, соёл урлагийн байгууллага, тэдгээрийн барилга байгууламж</t>
  </si>
  <si>
    <t>Оффис</t>
  </si>
  <si>
    <t>Нэгдсэн төлөвлөлтийн дагуу баригдаж буй орон сууцны барилга</t>
  </si>
  <si>
    <t>Үйлдвэрлэл-үйлчилгээ зэрэг холимог зориулалтаар ашиглагдаж буй газар</t>
  </si>
  <si>
    <t>Худалдааны төв, дэлгүүр, зочид буудал, амралт зугаалга, биеийн тамир, цэцэрлэгт хүрээлэнгийн зориулалттай газар</t>
  </si>
  <si>
    <t>Амралт сувиллын газар</t>
  </si>
  <si>
    <t>Шатахуун түгээх станц, нефтийн бүтээгдэхүүний агуулах</t>
  </si>
  <si>
    <t>Авто гараж</t>
  </si>
  <si>
    <t>Авто зогсоол</t>
  </si>
  <si>
    <t>Нийтийн тээвэр</t>
  </si>
  <si>
    <t>Агуулах, зоорь</t>
  </si>
  <si>
    <t>Аялал, жуулчлалын зориулалттай газар</t>
  </si>
  <si>
    <t>Нам, төрийн бус байгууллага</t>
  </si>
  <si>
    <t>Шашин, сүм хийдийн зориулалттай газар</t>
  </si>
  <si>
    <t>Дулаан, холбоо, эрчим хүчний өртөө, антенны доорх газар</t>
  </si>
  <si>
    <t>Оршуулгын газар</t>
  </si>
  <si>
    <t>1 м.кв</t>
  </si>
  <si>
    <t>Ангилал</t>
  </si>
  <si>
    <t>Газрын зориулалт</t>
  </si>
  <si>
    <t>Эрчимжсэн мал аж ахуй эрхлэх болон тэжээвэр амьтныг өсгөн үржүүлэх</t>
  </si>
  <si>
    <t>Хашсан бэлчээр</t>
  </si>
  <si>
    <t>Барилга байгууламжийн доорх газар</t>
  </si>
  <si>
    <t>Хөдөө аж ахуйн барилга байгууламжийн доорх газар</t>
  </si>
  <si>
    <t>Хадлангийн газар</t>
  </si>
  <si>
    <t>Тариалангийн газар</t>
  </si>
  <si>
    <t>Бэлчээрийн газар</t>
  </si>
  <si>
    <t>Орон сууцны доорх болон түүний орчны газар /СӨХ-нд хамрагддаггүй тохиолдолд/</t>
  </si>
  <si>
    <t>Өрх бүр</t>
  </si>
  <si>
    <t>Карьер, овоолго, хиймэл нуур, аж ахуй дотоодын зам, шугам сүлжээний г.м.</t>
  </si>
  <si>
    <t>Ажилчдын амрах байр, баяжуулах болон боловсруулах үйлдвэр, офисс, машин механизмын засварын газар, гараж г.м.</t>
  </si>
  <si>
    <t>Ашигт малтмал олборлох уурхайн эдэлбэрийн ашиглалт явуулж байгаа газар</t>
  </si>
  <si>
    <t>3. Зам, шугам сүлжээний газар</t>
  </si>
  <si>
    <t>4. Тусгай хэрэгцээний газар</t>
  </si>
  <si>
    <t>1. Хот, тосгон бусад суурины газар</t>
  </si>
  <si>
    <t>2. Хөдөө аж ахуйн газар</t>
  </si>
  <si>
    <t>Сумын Засаг даргын шийдвэрийн дагуу ашиглаж байгаа талбай</t>
  </si>
  <si>
    <t>Тусгай хамгаалалттай газар нутагт зохих хууль тогтоомжийн дагуу үйл ажиллагаа явуулж байгаа /аялал жуулчлал, худалдаа үйлчилгээ г.м/</t>
  </si>
  <si>
    <t>Газрын тухай хуулийн 29.1, 29.2-т заасан газар</t>
  </si>
  <si>
    <t>Төрийн байгууллага</t>
  </si>
  <si>
    <t>1-р бүс
1%</t>
  </si>
  <si>
    <t xml:space="preserve">Бэлчээр
</t>
  </si>
  <si>
    <t>Г-9
1 хонин толгой</t>
  </si>
  <si>
    <t>Т-1
1 хонин толгой</t>
  </si>
  <si>
    <t xml:space="preserve">
Мал бүхий иргэн, аж ахуйн нэгж
</t>
  </si>
  <si>
    <t>1 га /Т-1/</t>
  </si>
  <si>
    <t>1 га /Г-9/</t>
  </si>
  <si>
    <t>0.5 га</t>
  </si>
  <si>
    <t>2-р бүс
 0.8%</t>
  </si>
  <si>
    <t>Үндэслэл</t>
  </si>
  <si>
    <t>Монгол улсын Газрын төлбөрийн тухай хуулийн 7.6 дахь заалт, ЗГ-ын 2018 оны 06 дугаар сарын 20-ны өдрийн 182 тоот тогтоолыг үндэслэв.</t>
  </si>
  <si>
    <t>Монгол улсын Газрын төлбөрийн тухай хуулийн 7.1.4 дэх заалт, ЗГ-ын 2018 оны 06 дугаар сарын 20-ны өдрийн 182 тоот тогтоолыг тус тус  үндэслэв.</t>
  </si>
  <si>
    <t>Монгол улсын Газрын төлбөрийн тухай хуулийн 7.1.2 дахь заалт, ЗГ-ын 2018 оны 06 дугаар сарын 20-ны өдрийн 182 тоот тогтоолыг тус тус  үндэслэв.</t>
  </si>
  <si>
    <t>Монгол улсын Газрын төлбөрийн тухай хуулийн 7.4 дэх заалт, ЗГ-ын 2018 оны 06 дугаар сарын 20-ны өдрийн 182 тоот тогтоолыг тус тус  үндэслэв.</t>
  </si>
  <si>
    <t>Монгол улсын Газрын төлбөрийн тухай хуулийн 7.3 дахь заалт, ЗГ-ын 2018 оны 06 дугаар сарын 20-ны өдрийн 182 тоот тогтоолыг тус тус  үндэслэв.</t>
  </si>
  <si>
    <t>Монгол улсын Газрын төлбөрийн тухай хуулийн 6.2, 7.1.1 дэх заалт, ЗГ-ын 2018 оны 06 дугаар сарын 20-ны өдрийн 182 тоот тогтоолыг үндэслэв.</t>
  </si>
  <si>
    <t xml:space="preserve">
Монгол улсын Газрын төлбөрийн тухай хуулийн 7.1.3 дахь заалт, ЗГ-ын 2018 оны 06 дугаар сарын 20-ны өдрийн 182 тоот тогтоолыг үндэслэв.</t>
  </si>
  <si>
    <t>Монгол улсын Газрын төлбөрийн тухай хуулийн  7.3 дахь заалт, ЗГ-ын 2018 оны 06 дугаар сарын 20-ны өдрийн 182 тоот тогтоолыг үндэслэв.</t>
  </si>
  <si>
    <t>Эрдэнэдалай сумын нутаг дэвсгэрийн үнэлгээний бүсчлэлд газар эзэмших, ашиглах зориулалтын ангилал, 1 нэгжид ногдуулах газрын төлбөрийн хувь хэмжээ</t>
  </si>
  <si>
    <t>14.0</t>
  </si>
  <si>
    <t>Суурь үнэ сая.төг</t>
  </si>
  <si>
    <t>20.0</t>
  </si>
  <si>
    <t>0.03</t>
  </si>
  <si>
    <t>1,260.0</t>
  </si>
  <si>
    <t>3,388.0</t>
  </si>
  <si>
    <t>658.0</t>
  </si>
  <si>
    <t>2,100.0</t>
  </si>
  <si>
    <t>Тооцох үзүүлэлтийн нэгж, тойрог</t>
  </si>
  <si>
    <t>1 га , Г-9</t>
  </si>
  <si>
    <t>1 га, Т-1</t>
  </si>
  <si>
    <t>үр тариа, төмс хүнсний ногоо, тэжээлийн ургамал, техникийн ургамал, жимс жимсгэнэ, эмийн ургамал</t>
  </si>
  <si>
    <t>Ердийн болон усалгаатай хадлангийн талбай</t>
  </si>
  <si>
    <t>0.01</t>
  </si>
  <si>
    <t>0.3</t>
  </si>
  <si>
    <t xml:space="preserve">Итгэлцүүр хувь </t>
  </si>
  <si>
    <t>0,1-1</t>
  </si>
  <si>
    <t>32000 - 320000</t>
  </si>
  <si>
    <t>Өвөлжөө, хаваржааны саравч, хашаа, хороо, Мал эмнэлэгийн үйлчилгээний талбай, Мал угаалга, ариутгалын талбай, Үтрэм, тэжээлийн бааз, үр тарианы агуулах, Хөдөө аж ахуйн машин, агрегатын хашаа, Хүлэмж, зоорь</t>
  </si>
  <si>
    <t xml:space="preserve">Суурь үнэ  </t>
  </si>
  <si>
    <t>20,000.0</t>
  </si>
  <si>
    <t>16,000.0</t>
  </si>
  <si>
    <t>12,000.0</t>
  </si>
  <si>
    <t>3000 - 30000</t>
  </si>
  <si>
    <t>Суурь үнийг 1 дахин  багасгана</t>
  </si>
  <si>
    <t xml:space="preserve">Суурь үнийг  2 дахин өсгөх </t>
  </si>
  <si>
    <r>
      <t xml:space="preserve">Газрын төлбөрийн хэмжээ, төгрөг, </t>
    </r>
    <r>
      <rPr>
        <b/>
        <sz val="10"/>
        <rFont val="Arial"/>
        <family val="2"/>
      </rPr>
      <t>0.1 - 1  хувь</t>
    </r>
    <r>
      <rPr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</si>
</sst>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164" fontId="1" fillId="0" borderId="0" xfId="1" applyNumberFormat="1" applyFont="1" applyAlignment="1">
      <alignment horizontal="center" vertical="center"/>
    </xf>
    <xf numFmtId="164" fontId="1" fillId="0" borderId="0" xfId="1" applyNumberFormat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 wrapText="1"/>
    </xf>
    <xf numFmtId="43" fontId="1" fillId="0" borderId="0" xfId="1" applyNumberFormat="1" applyFont="1" applyBorder="1" applyAlignment="1">
      <alignment horizontal="center" vertical="center" wrapText="1"/>
    </xf>
    <xf numFmtId="43" fontId="1" fillId="0" borderId="0" xfId="1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6" fontId="1" fillId="0" borderId="1" xfId="1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1" applyNumberFormat="1" applyFont="1" applyBorder="1" applyAlignment="1">
      <alignment vertical="center" wrapText="1"/>
    </xf>
    <xf numFmtId="164" fontId="1" fillId="0" borderId="1" xfId="1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164" fontId="10" fillId="0" borderId="0" xfId="1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43" fontId="10" fillId="3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3" fontId="10" fillId="0" borderId="1" xfId="1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6" fontId="10" fillId="0" borderId="1" xfId="1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6" fontId="10" fillId="0" borderId="2" xfId="1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166" fontId="10" fillId="0" borderId="1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43" fontId="10" fillId="0" borderId="2" xfId="1" applyFont="1" applyBorder="1" applyAlignment="1">
      <alignment horizontal="center" vertical="center" wrapText="1"/>
    </xf>
    <xf numFmtId="43" fontId="10" fillId="0" borderId="4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left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90" zoomScaleNormal="90" workbookViewId="0">
      <selection activeCell="E9" sqref="E9"/>
    </sheetView>
  </sheetViews>
  <sheetFormatPr defaultRowHeight="12.75" x14ac:dyDescent="0.2"/>
  <cols>
    <col min="1" max="1" width="5.5703125" style="12" customWidth="1"/>
    <col min="2" max="2" width="16.5703125" style="4" customWidth="1"/>
    <col min="3" max="3" width="26.140625" style="4" customWidth="1"/>
    <col min="4" max="5" width="9" style="4" customWidth="1"/>
    <col min="6" max="6" width="13.140625" style="16" customWidth="1"/>
    <col min="7" max="7" width="12.7109375" style="15" customWidth="1"/>
    <col min="8" max="8" width="11.28515625" style="5" customWidth="1"/>
    <col min="9" max="9" width="19" style="4" customWidth="1"/>
    <col min="10" max="10" width="60" style="4" customWidth="1"/>
    <col min="11" max="12" width="9.140625" style="4"/>
    <col min="13" max="13" width="10.7109375" style="4" customWidth="1"/>
    <col min="14" max="16384" width="9.140625" style="4"/>
  </cols>
  <sheetData>
    <row r="1" spans="1:13" s="1" customFormat="1" ht="52.5" customHeight="1" x14ac:dyDescent="0.25">
      <c r="A1" s="60" t="s">
        <v>81</v>
      </c>
      <c r="B1" s="60"/>
      <c r="C1" s="60"/>
      <c r="D1" s="60"/>
      <c r="E1" s="60"/>
      <c r="F1" s="60"/>
      <c r="G1" s="60"/>
      <c r="H1" s="60"/>
      <c r="I1" s="60"/>
    </row>
    <row r="2" spans="1:13" s="1" customFormat="1" ht="28.5" customHeight="1" x14ac:dyDescent="0.25">
      <c r="A2" s="61" t="s">
        <v>57</v>
      </c>
      <c r="B2" s="61"/>
      <c r="C2" s="61"/>
      <c r="D2" s="61"/>
      <c r="E2" s="61"/>
      <c r="F2" s="61"/>
      <c r="G2" s="61"/>
      <c r="H2" s="61"/>
    </row>
    <row r="3" spans="1:13" s="1" customFormat="1" ht="39.75" customHeight="1" x14ac:dyDescent="0.2">
      <c r="A3" s="63" t="s">
        <v>0</v>
      </c>
      <c r="B3" s="65" t="s">
        <v>42</v>
      </c>
      <c r="C3" s="65" t="s">
        <v>41</v>
      </c>
      <c r="D3" s="65" t="s">
        <v>83</v>
      </c>
      <c r="E3" s="65" t="s">
        <v>1</v>
      </c>
      <c r="F3" s="73" t="s">
        <v>108</v>
      </c>
      <c r="G3" s="74"/>
      <c r="H3" s="75" t="s">
        <v>72</v>
      </c>
      <c r="I3" s="76"/>
      <c r="J3" s="4"/>
      <c r="K3" s="4"/>
    </row>
    <row r="4" spans="1:13" s="1" customFormat="1" ht="26.25" customHeight="1" x14ac:dyDescent="0.25">
      <c r="A4" s="64"/>
      <c r="B4" s="66"/>
      <c r="C4" s="66"/>
      <c r="D4" s="66"/>
      <c r="E4" s="66"/>
      <c r="F4" s="35" t="s">
        <v>63</v>
      </c>
      <c r="G4" s="36" t="s">
        <v>71</v>
      </c>
      <c r="H4" s="67" t="s">
        <v>79</v>
      </c>
      <c r="I4" s="68"/>
    </row>
    <row r="5" spans="1:13" s="1" customFormat="1" ht="30.75" customHeight="1" x14ac:dyDescent="0.25">
      <c r="A5" s="13">
        <v>1.1000000000000001</v>
      </c>
      <c r="B5" s="17" t="s">
        <v>3</v>
      </c>
      <c r="C5" s="20" t="s">
        <v>61</v>
      </c>
      <c r="D5" s="25" t="s">
        <v>82</v>
      </c>
      <c r="E5" s="2" t="s">
        <v>40</v>
      </c>
      <c r="F5" s="22">
        <f>14000000*1%/10000</f>
        <v>14</v>
      </c>
      <c r="G5" s="23">
        <f>14000000*0.8%/10000</f>
        <v>11.2</v>
      </c>
      <c r="H5" s="69"/>
      <c r="I5" s="70"/>
      <c r="L5" s="62"/>
      <c r="M5" s="62"/>
    </row>
    <row r="6" spans="1:13" s="1" customFormat="1" ht="17.25" customHeight="1" x14ac:dyDescent="0.2">
      <c r="A6" s="13">
        <v>1.2</v>
      </c>
      <c r="B6" s="77" t="s">
        <v>21</v>
      </c>
      <c r="C6" s="24" t="s">
        <v>62</v>
      </c>
      <c r="D6" s="25" t="s">
        <v>84</v>
      </c>
      <c r="E6" s="14" t="s">
        <v>40</v>
      </c>
      <c r="F6" s="22">
        <f>20000000*1%/10000</f>
        <v>20</v>
      </c>
      <c r="G6" s="22">
        <f>20000000*0.8%/10000</f>
        <v>16</v>
      </c>
      <c r="H6" s="69"/>
      <c r="I6" s="70"/>
      <c r="J6" s="4"/>
      <c r="K6" s="4"/>
    </row>
    <row r="7" spans="1:13" s="1" customFormat="1" ht="24.75" customHeight="1" x14ac:dyDescent="0.2">
      <c r="A7" s="13">
        <v>1.3</v>
      </c>
      <c r="B7" s="78"/>
      <c r="C7" s="24" t="s">
        <v>22</v>
      </c>
      <c r="D7" s="25" t="s">
        <v>84</v>
      </c>
      <c r="E7" s="14" t="s">
        <v>40</v>
      </c>
      <c r="F7" s="22">
        <f t="shared" ref="F7:F25" si="0">20000000*1%/10000</f>
        <v>20</v>
      </c>
      <c r="G7" s="22">
        <f>20000000*0.8%/10000</f>
        <v>16</v>
      </c>
      <c r="H7" s="69"/>
      <c r="I7" s="70"/>
      <c r="J7" s="4"/>
      <c r="K7" s="4"/>
    </row>
    <row r="8" spans="1:13" s="1" customFormat="1" ht="17.25" customHeight="1" x14ac:dyDescent="0.2">
      <c r="A8" s="13">
        <v>1.4</v>
      </c>
      <c r="B8" s="78"/>
      <c r="C8" s="24" t="s">
        <v>23</v>
      </c>
      <c r="D8" s="25" t="s">
        <v>84</v>
      </c>
      <c r="E8" s="14" t="s">
        <v>40</v>
      </c>
      <c r="F8" s="22">
        <f t="shared" si="0"/>
        <v>20</v>
      </c>
      <c r="G8" s="22">
        <f t="shared" ref="G8:G25" si="1">20000000*0.8%/10000</f>
        <v>16</v>
      </c>
      <c r="H8" s="69"/>
      <c r="I8" s="70"/>
      <c r="J8" s="4"/>
      <c r="K8" s="4"/>
    </row>
    <row r="9" spans="1:13" s="1" customFormat="1" ht="54" customHeight="1" x14ac:dyDescent="0.2">
      <c r="A9" s="13">
        <v>1.5</v>
      </c>
      <c r="B9" s="78"/>
      <c r="C9" s="24" t="s">
        <v>24</v>
      </c>
      <c r="D9" s="25" t="s">
        <v>84</v>
      </c>
      <c r="E9" s="14" t="s">
        <v>40</v>
      </c>
      <c r="F9" s="22">
        <f t="shared" si="0"/>
        <v>20</v>
      </c>
      <c r="G9" s="22">
        <f t="shared" si="1"/>
        <v>16</v>
      </c>
      <c r="H9" s="69"/>
      <c r="I9" s="70"/>
      <c r="J9" s="4"/>
      <c r="K9" s="4"/>
    </row>
    <row r="10" spans="1:13" s="1" customFormat="1" ht="17.25" customHeight="1" x14ac:dyDescent="0.2">
      <c r="A10" s="13">
        <v>1.6</v>
      </c>
      <c r="B10" s="78"/>
      <c r="C10" s="24" t="s">
        <v>25</v>
      </c>
      <c r="D10" s="25" t="s">
        <v>84</v>
      </c>
      <c r="E10" s="14" t="s">
        <v>40</v>
      </c>
      <c r="F10" s="22">
        <f t="shared" si="0"/>
        <v>20</v>
      </c>
      <c r="G10" s="22">
        <f t="shared" si="1"/>
        <v>16</v>
      </c>
      <c r="H10" s="69"/>
      <c r="I10" s="70"/>
      <c r="J10" s="4"/>
      <c r="K10" s="4"/>
    </row>
    <row r="11" spans="1:13" s="1" customFormat="1" ht="40.5" customHeight="1" x14ac:dyDescent="0.2">
      <c r="A11" s="13">
        <v>1.7</v>
      </c>
      <c r="B11" s="78"/>
      <c r="C11" s="24" t="s">
        <v>26</v>
      </c>
      <c r="D11" s="25" t="s">
        <v>84</v>
      </c>
      <c r="E11" s="14" t="s">
        <v>40</v>
      </c>
      <c r="F11" s="22">
        <f t="shared" si="0"/>
        <v>20</v>
      </c>
      <c r="G11" s="22">
        <f t="shared" si="1"/>
        <v>16</v>
      </c>
      <c r="H11" s="69"/>
      <c r="I11" s="70"/>
      <c r="J11" s="4"/>
      <c r="K11" s="4"/>
    </row>
    <row r="12" spans="1:13" s="1" customFormat="1" ht="39.75" customHeight="1" x14ac:dyDescent="0.2">
      <c r="A12" s="13">
        <v>1.8</v>
      </c>
      <c r="B12" s="78"/>
      <c r="C12" s="24" t="s">
        <v>27</v>
      </c>
      <c r="D12" s="25" t="s">
        <v>84</v>
      </c>
      <c r="E12" s="14" t="s">
        <v>40</v>
      </c>
      <c r="F12" s="22">
        <f t="shared" si="0"/>
        <v>20</v>
      </c>
      <c r="G12" s="22">
        <f t="shared" si="1"/>
        <v>16</v>
      </c>
      <c r="H12" s="69"/>
      <c r="I12" s="70"/>
      <c r="J12" s="4"/>
      <c r="K12" s="4"/>
    </row>
    <row r="13" spans="1:13" s="1" customFormat="1" ht="62.25" customHeight="1" x14ac:dyDescent="0.2">
      <c r="A13" s="13">
        <v>1.9</v>
      </c>
      <c r="B13" s="78"/>
      <c r="C13" s="24" t="s">
        <v>28</v>
      </c>
      <c r="D13" s="25" t="s">
        <v>84</v>
      </c>
      <c r="E13" s="14" t="s">
        <v>40</v>
      </c>
      <c r="F13" s="22">
        <f>20000000*1%/10000</f>
        <v>20</v>
      </c>
      <c r="G13" s="22">
        <f t="shared" si="1"/>
        <v>16</v>
      </c>
      <c r="H13" s="69"/>
      <c r="I13" s="70"/>
      <c r="J13" s="4"/>
      <c r="K13" s="4"/>
    </row>
    <row r="14" spans="1:13" s="1" customFormat="1" ht="22.5" customHeight="1" x14ac:dyDescent="0.2">
      <c r="A14" s="10">
        <v>1.1000000000000001</v>
      </c>
      <c r="B14" s="78"/>
      <c r="C14" s="24" t="s">
        <v>29</v>
      </c>
      <c r="D14" s="25" t="s">
        <v>84</v>
      </c>
      <c r="E14" s="14" t="s">
        <v>40</v>
      </c>
      <c r="F14" s="22">
        <f t="shared" si="0"/>
        <v>20</v>
      </c>
      <c r="G14" s="22">
        <f t="shared" si="1"/>
        <v>16</v>
      </c>
      <c r="H14" s="69"/>
      <c r="I14" s="70"/>
      <c r="J14" s="4"/>
      <c r="K14" s="4"/>
    </row>
    <row r="15" spans="1:13" s="1" customFormat="1" ht="38.25" customHeight="1" x14ac:dyDescent="0.2">
      <c r="A15" s="10">
        <v>1.1100000000000001</v>
      </c>
      <c r="B15" s="78"/>
      <c r="C15" s="24" t="s">
        <v>30</v>
      </c>
      <c r="D15" s="25" t="s">
        <v>84</v>
      </c>
      <c r="E15" s="14" t="s">
        <v>40</v>
      </c>
      <c r="F15" s="22">
        <f t="shared" si="0"/>
        <v>20</v>
      </c>
      <c r="G15" s="22">
        <f t="shared" si="1"/>
        <v>16</v>
      </c>
      <c r="H15" s="69"/>
      <c r="I15" s="70"/>
      <c r="J15" s="4"/>
      <c r="K15" s="4"/>
    </row>
    <row r="16" spans="1:13" s="1" customFormat="1" ht="31.5" customHeight="1" x14ac:dyDescent="0.2">
      <c r="A16" s="10">
        <v>1.1200000000000001</v>
      </c>
      <c r="B16" s="78"/>
      <c r="C16" s="24" t="s">
        <v>35</v>
      </c>
      <c r="D16" s="25" t="s">
        <v>84</v>
      </c>
      <c r="E16" s="14" t="s">
        <v>4</v>
      </c>
      <c r="F16" s="22">
        <f>20000000*0.8%</f>
        <v>160000</v>
      </c>
      <c r="G16" s="22">
        <f>20000000*0.8%</f>
        <v>160000</v>
      </c>
      <c r="H16" s="69"/>
      <c r="I16" s="70"/>
      <c r="J16" s="4"/>
      <c r="K16" s="4"/>
    </row>
    <row r="17" spans="1:11" s="1" customFormat="1" ht="17.25" customHeight="1" x14ac:dyDescent="0.2">
      <c r="A17" s="10">
        <v>1.1299999999999999</v>
      </c>
      <c r="B17" s="78"/>
      <c r="C17" s="24" t="s">
        <v>31</v>
      </c>
      <c r="D17" s="25" t="s">
        <v>84</v>
      </c>
      <c r="E17" s="14" t="s">
        <v>40</v>
      </c>
      <c r="F17" s="22">
        <f t="shared" si="0"/>
        <v>20</v>
      </c>
      <c r="G17" s="22">
        <f t="shared" si="1"/>
        <v>16</v>
      </c>
      <c r="H17" s="69"/>
      <c r="I17" s="70"/>
      <c r="J17" s="4"/>
      <c r="K17" s="4"/>
    </row>
    <row r="18" spans="1:11" s="1" customFormat="1" ht="17.25" customHeight="1" x14ac:dyDescent="0.2">
      <c r="A18" s="10">
        <v>1.1399999999999999</v>
      </c>
      <c r="B18" s="78"/>
      <c r="C18" s="24" t="s">
        <v>32</v>
      </c>
      <c r="D18" s="25" t="s">
        <v>84</v>
      </c>
      <c r="E18" s="14" t="s">
        <v>40</v>
      </c>
      <c r="F18" s="22">
        <f t="shared" si="0"/>
        <v>20</v>
      </c>
      <c r="G18" s="22">
        <f t="shared" si="1"/>
        <v>16</v>
      </c>
      <c r="H18" s="69"/>
      <c r="I18" s="70"/>
      <c r="J18" s="4"/>
      <c r="K18" s="4"/>
    </row>
    <row r="19" spans="1:11" s="1" customFormat="1" ht="17.25" customHeight="1" x14ac:dyDescent="0.2">
      <c r="A19" s="10">
        <v>1.1499999999999999</v>
      </c>
      <c r="B19" s="78"/>
      <c r="C19" s="24" t="s">
        <v>33</v>
      </c>
      <c r="D19" s="25" t="s">
        <v>84</v>
      </c>
      <c r="E19" s="14" t="s">
        <v>40</v>
      </c>
      <c r="F19" s="22">
        <f t="shared" si="0"/>
        <v>20</v>
      </c>
      <c r="G19" s="22">
        <f t="shared" si="1"/>
        <v>16</v>
      </c>
      <c r="H19" s="69"/>
      <c r="I19" s="70"/>
      <c r="J19" s="4"/>
      <c r="K19" s="4"/>
    </row>
    <row r="20" spans="1:11" s="1" customFormat="1" ht="17.25" customHeight="1" x14ac:dyDescent="0.2">
      <c r="A20" s="10">
        <v>1.1599999999999999</v>
      </c>
      <c r="B20" s="78"/>
      <c r="C20" s="24" t="s">
        <v>34</v>
      </c>
      <c r="D20" s="25" t="s">
        <v>84</v>
      </c>
      <c r="E20" s="14" t="s">
        <v>40</v>
      </c>
      <c r="F20" s="22">
        <f t="shared" si="0"/>
        <v>20</v>
      </c>
      <c r="G20" s="22">
        <f t="shared" si="1"/>
        <v>16</v>
      </c>
      <c r="H20" s="69"/>
      <c r="I20" s="70"/>
      <c r="J20" s="4"/>
      <c r="K20" s="4"/>
    </row>
    <row r="21" spans="1:11" s="1" customFormat="1" ht="26.25" customHeight="1" x14ac:dyDescent="0.2">
      <c r="A21" s="10">
        <v>1.17</v>
      </c>
      <c r="B21" s="78"/>
      <c r="C21" s="24" t="s">
        <v>36</v>
      </c>
      <c r="D21" s="25" t="s">
        <v>84</v>
      </c>
      <c r="E21" s="14" t="s">
        <v>40</v>
      </c>
      <c r="F21" s="22">
        <f t="shared" si="0"/>
        <v>20</v>
      </c>
      <c r="G21" s="22">
        <f t="shared" si="1"/>
        <v>16</v>
      </c>
      <c r="H21" s="69"/>
      <c r="I21" s="70"/>
      <c r="J21" s="4"/>
      <c r="K21" s="4"/>
    </row>
    <row r="22" spans="1:11" s="1" customFormat="1" ht="30.75" customHeight="1" x14ac:dyDescent="0.2">
      <c r="A22" s="10">
        <v>1.18</v>
      </c>
      <c r="B22" s="78"/>
      <c r="C22" s="24" t="s">
        <v>37</v>
      </c>
      <c r="D22" s="25" t="s">
        <v>84</v>
      </c>
      <c r="E22" s="14" t="s">
        <v>40</v>
      </c>
      <c r="F22" s="22">
        <f t="shared" si="0"/>
        <v>20</v>
      </c>
      <c r="G22" s="22">
        <f t="shared" si="1"/>
        <v>16</v>
      </c>
      <c r="H22" s="69"/>
      <c r="I22" s="70"/>
      <c r="J22" s="4"/>
      <c r="K22" s="4"/>
    </row>
    <row r="23" spans="1:11" s="1" customFormat="1" ht="39.75" customHeight="1" x14ac:dyDescent="0.2">
      <c r="A23" s="10">
        <v>1.19</v>
      </c>
      <c r="B23" s="78"/>
      <c r="C23" s="24" t="s">
        <v>38</v>
      </c>
      <c r="D23" s="25" t="s">
        <v>84</v>
      </c>
      <c r="E23" s="14" t="s">
        <v>40</v>
      </c>
      <c r="F23" s="22">
        <f t="shared" si="0"/>
        <v>20</v>
      </c>
      <c r="G23" s="22">
        <f t="shared" si="1"/>
        <v>16</v>
      </c>
      <c r="H23" s="69"/>
      <c r="I23" s="70"/>
      <c r="J23" s="4"/>
      <c r="K23" s="4"/>
    </row>
    <row r="24" spans="1:11" s="1" customFormat="1" ht="17.25" customHeight="1" x14ac:dyDescent="0.2">
      <c r="A24" s="10">
        <v>1.2</v>
      </c>
      <c r="B24" s="78"/>
      <c r="C24" s="24" t="s">
        <v>39</v>
      </c>
      <c r="D24" s="25" t="s">
        <v>84</v>
      </c>
      <c r="E24" s="14" t="s">
        <v>40</v>
      </c>
      <c r="F24" s="22">
        <f t="shared" si="0"/>
        <v>20</v>
      </c>
      <c r="G24" s="22"/>
      <c r="H24" s="69"/>
      <c r="I24" s="70"/>
      <c r="J24" s="4"/>
      <c r="K24" s="4"/>
    </row>
    <row r="25" spans="1:11" s="1" customFormat="1" ht="17.25" customHeight="1" x14ac:dyDescent="0.2">
      <c r="A25" s="1">
        <v>1.21</v>
      </c>
      <c r="B25" s="79"/>
      <c r="C25" s="24" t="s">
        <v>20</v>
      </c>
      <c r="D25" s="25" t="s">
        <v>84</v>
      </c>
      <c r="E25" s="14" t="s">
        <v>40</v>
      </c>
      <c r="F25" s="22">
        <f t="shared" si="0"/>
        <v>20</v>
      </c>
      <c r="G25" s="22">
        <f t="shared" si="1"/>
        <v>16</v>
      </c>
      <c r="H25" s="69"/>
      <c r="I25" s="70"/>
      <c r="J25" s="4"/>
      <c r="K25" s="4"/>
    </row>
    <row r="26" spans="1:11" s="1" customFormat="1" ht="81" customHeight="1" x14ac:dyDescent="0.2">
      <c r="A26" s="10">
        <v>1.22</v>
      </c>
      <c r="B26" s="21" t="s">
        <v>50</v>
      </c>
      <c r="C26" s="24" t="s">
        <v>51</v>
      </c>
      <c r="D26" s="25" t="s">
        <v>84</v>
      </c>
      <c r="E26" s="14" t="s">
        <v>40</v>
      </c>
      <c r="F26" s="22">
        <f>20000000*1%/10000</f>
        <v>20</v>
      </c>
      <c r="G26" s="22">
        <f>20000000*0.8%/10000</f>
        <v>16</v>
      </c>
      <c r="H26" s="71"/>
      <c r="I26" s="72"/>
      <c r="J26" s="4"/>
      <c r="K26" s="4"/>
    </row>
    <row r="27" spans="1:11" s="1" customFormat="1" ht="15" customHeight="1" x14ac:dyDescent="0.2">
      <c r="A27" s="11"/>
      <c r="B27" s="3"/>
      <c r="C27" s="3"/>
      <c r="D27" s="3"/>
      <c r="E27" s="3"/>
      <c r="F27" s="7"/>
      <c r="G27" s="9"/>
      <c r="H27" s="6"/>
      <c r="I27" s="4"/>
      <c r="J27" s="4"/>
      <c r="K27" s="4"/>
    </row>
    <row r="28" spans="1:11" ht="15.75" customHeight="1" x14ac:dyDescent="0.2">
      <c r="A28" s="4"/>
      <c r="F28" s="4"/>
      <c r="G28" s="4"/>
      <c r="H28" s="4"/>
    </row>
    <row r="29" spans="1:11" x14ac:dyDescent="0.2">
      <c r="A29" s="4"/>
      <c r="F29" s="4"/>
      <c r="G29" s="4"/>
      <c r="H29" s="4"/>
    </row>
    <row r="30" spans="1:11" x14ac:dyDescent="0.2">
      <c r="A30" s="4"/>
      <c r="F30" s="4"/>
      <c r="G30" s="4"/>
      <c r="H30" s="4"/>
    </row>
    <row r="31" spans="1:11" x14ac:dyDescent="0.2">
      <c r="A31" s="4"/>
      <c r="F31" s="4"/>
      <c r="G31" s="4"/>
      <c r="H31" s="4"/>
    </row>
    <row r="32" spans="1:11" ht="52.5" customHeight="1" x14ac:dyDescent="0.2">
      <c r="A32" s="1"/>
      <c r="F32" s="4"/>
      <c r="G32" s="4"/>
      <c r="H32" s="4"/>
    </row>
    <row r="33" spans="1:8" ht="110.25" customHeight="1" x14ac:dyDescent="0.2">
      <c r="A33" s="1"/>
      <c r="F33" s="4"/>
      <c r="G33" s="4"/>
      <c r="H33" s="4"/>
    </row>
  </sheetData>
  <mergeCells count="12">
    <mergeCell ref="A1:I1"/>
    <mergeCell ref="A2:H2"/>
    <mergeCell ref="L5:M5"/>
    <mergeCell ref="A3:A4"/>
    <mergeCell ref="B3:B4"/>
    <mergeCell ref="C3:C4"/>
    <mergeCell ref="D3:D4"/>
    <mergeCell ref="H4:I26"/>
    <mergeCell ref="F3:G3"/>
    <mergeCell ref="H3:I3"/>
    <mergeCell ref="E3:E4"/>
    <mergeCell ref="B6:B25"/>
  </mergeCells>
  <pageMargins left="0.2" right="0.2" top="0.5" bottom="0.5" header="0.3" footer="0.3"/>
  <pageSetup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C1" zoomScale="77" zoomScaleNormal="77" workbookViewId="0">
      <pane ySplit="3" topLeftCell="A7" activePane="bottomLeft" state="frozen"/>
      <selection pane="bottomLeft" activeCell="O7" sqref="O7"/>
    </sheetView>
  </sheetViews>
  <sheetFormatPr defaultRowHeight="15.75" x14ac:dyDescent="0.25"/>
  <cols>
    <col min="1" max="1" width="9.140625" style="38"/>
    <col min="2" max="2" width="14.28515625" style="38" customWidth="1"/>
    <col min="3" max="3" width="23.7109375" style="38" customWidth="1"/>
    <col min="4" max="4" width="42.5703125" style="59" customWidth="1"/>
    <col min="5" max="5" width="13.7109375" style="59" customWidth="1"/>
    <col min="6" max="6" width="10.42578125" style="59" customWidth="1"/>
    <col min="7" max="7" width="13.85546875" style="38" customWidth="1"/>
    <col min="8" max="8" width="15.5703125" style="38" customWidth="1"/>
    <col min="9" max="9" width="44.5703125" style="38" customWidth="1"/>
    <col min="10" max="10" width="16" style="38" customWidth="1"/>
    <col min="11" max="16384" width="9.140625" style="38"/>
  </cols>
  <sheetData>
    <row r="1" spans="1:10" x14ac:dyDescent="0.25">
      <c r="A1" s="89" t="s">
        <v>58</v>
      </c>
      <c r="B1" s="89"/>
      <c r="C1" s="89"/>
      <c r="D1" s="89"/>
      <c r="E1" s="89"/>
      <c r="F1" s="89"/>
      <c r="G1" s="89"/>
      <c r="H1" s="89"/>
      <c r="I1" s="37"/>
    </row>
    <row r="2" spans="1:10" x14ac:dyDescent="0.25">
      <c r="A2" s="90"/>
      <c r="B2" s="90"/>
      <c r="C2" s="90"/>
      <c r="D2" s="90"/>
      <c r="E2" s="90"/>
      <c r="F2" s="90"/>
      <c r="G2" s="90"/>
      <c r="H2" s="39"/>
      <c r="I2" s="40"/>
    </row>
    <row r="3" spans="1:10" ht="60" x14ac:dyDescent="0.25">
      <c r="A3" s="41" t="s">
        <v>0</v>
      </c>
      <c r="B3" s="42" t="s">
        <v>42</v>
      </c>
      <c r="C3" s="93" t="s">
        <v>41</v>
      </c>
      <c r="D3" s="93"/>
      <c r="E3" s="43" t="s">
        <v>101</v>
      </c>
      <c r="F3" s="42" t="s">
        <v>97</v>
      </c>
      <c r="G3" s="42" t="s">
        <v>90</v>
      </c>
      <c r="H3" s="44" t="s">
        <v>2</v>
      </c>
      <c r="I3" s="45" t="s">
        <v>72</v>
      </c>
    </row>
    <row r="4" spans="1:10" ht="31.5" customHeight="1" x14ac:dyDescent="0.25">
      <c r="A4" s="88">
        <v>2.1</v>
      </c>
      <c r="B4" s="91" t="s">
        <v>49</v>
      </c>
      <c r="C4" s="85" t="s">
        <v>43</v>
      </c>
      <c r="D4" s="80" t="s">
        <v>44</v>
      </c>
      <c r="E4" s="46">
        <v>207900</v>
      </c>
      <c r="F4" s="85" t="s">
        <v>85</v>
      </c>
      <c r="G4" s="46" t="s">
        <v>69</v>
      </c>
      <c r="H4" s="47">
        <v>62.37</v>
      </c>
      <c r="I4" s="80" t="s">
        <v>80</v>
      </c>
    </row>
    <row r="5" spans="1:10" ht="34.5" customHeight="1" x14ac:dyDescent="0.25">
      <c r="A5" s="88"/>
      <c r="B5" s="92"/>
      <c r="C5" s="86"/>
      <c r="D5" s="80"/>
      <c r="E5" s="46">
        <v>453600</v>
      </c>
      <c r="F5" s="86"/>
      <c r="G5" s="46" t="s">
        <v>68</v>
      </c>
      <c r="H5" s="47">
        <v>136.08000000000001</v>
      </c>
      <c r="I5" s="80"/>
    </row>
    <row r="6" spans="1:10" ht="30.75" customHeight="1" x14ac:dyDescent="0.25">
      <c r="A6" s="48">
        <v>2.2000000000000002</v>
      </c>
      <c r="B6" s="92"/>
      <c r="C6" s="87"/>
      <c r="D6" s="46" t="s">
        <v>45</v>
      </c>
      <c r="E6" s="49" t="s">
        <v>102</v>
      </c>
      <c r="F6" s="86"/>
      <c r="G6" s="46" t="s">
        <v>4</v>
      </c>
      <c r="H6" s="50">
        <v>60000</v>
      </c>
      <c r="I6" s="80"/>
    </row>
    <row r="7" spans="1:10" ht="45" x14ac:dyDescent="0.25">
      <c r="A7" s="88">
        <v>2.2999999999999998</v>
      </c>
      <c r="B7" s="92"/>
      <c r="C7" s="85" t="s">
        <v>67</v>
      </c>
      <c r="D7" s="80" t="s">
        <v>64</v>
      </c>
      <c r="E7" s="46">
        <v>207900</v>
      </c>
      <c r="F7" s="86"/>
      <c r="G7" s="46" t="s">
        <v>65</v>
      </c>
      <c r="H7" s="47">
        <v>62.37</v>
      </c>
      <c r="I7" s="80" t="s">
        <v>78</v>
      </c>
    </row>
    <row r="8" spans="1:10" ht="45" x14ac:dyDescent="0.25">
      <c r="A8" s="88"/>
      <c r="B8" s="92"/>
      <c r="C8" s="86"/>
      <c r="D8" s="80"/>
      <c r="E8" s="46">
        <v>453600</v>
      </c>
      <c r="F8" s="87"/>
      <c r="G8" s="46" t="s">
        <v>66</v>
      </c>
      <c r="H8" s="47">
        <v>136.08000000000001</v>
      </c>
      <c r="I8" s="80"/>
    </row>
    <row r="9" spans="1:10" ht="75" customHeight="1" x14ac:dyDescent="0.25">
      <c r="A9" s="51">
        <v>2.4</v>
      </c>
      <c r="B9" s="92"/>
      <c r="C9" s="46" t="s">
        <v>46</v>
      </c>
      <c r="D9" s="46" t="s">
        <v>100</v>
      </c>
      <c r="E9" s="49" t="s">
        <v>104</v>
      </c>
      <c r="F9" s="52" t="s">
        <v>98</v>
      </c>
      <c r="G9" s="46" t="s">
        <v>70</v>
      </c>
      <c r="H9" s="53" t="s">
        <v>105</v>
      </c>
      <c r="I9" s="46" t="s">
        <v>77</v>
      </c>
      <c r="J9" s="40" t="s">
        <v>106</v>
      </c>
    </row>
    <row r="10" spans="1:10" ht="26.25" customHeight="1" x14ac:dyDescent="0.25">
      <c r="A10" s="83">
        <v>2.6</v>
      </c>
      <c r="B10" s="85" t="s">
        <v>47</v>
      </c>
      <c r="C10" s="85" t="s">
        <v>59</v>
      </c>
      <c r="D10" s="85" t="s">
        <v>94</v>
      </c>
      <c r="E10" s="46" t="s">
        <v>86</v>
      </c>
      <c r="F10" s="85" t="s">
        <v>95</v>
      </c>
      <c r="G10" s="46" t="s">
        <v>91</v>
      </c>
      <c r="H10" s="54">
        <f>658000*0.01%</f>
        <v>65.8</v>
      </c>
      <c r="I10" s="80" t="s">
        <v>75</v>
      </c>
      <c r="J10" s="37"/>
    </row>
    <row r="11" spans="1:10" ht="24" customHeight="1" x14ac:dyDescent="0.25">
      <c r="A11" s="84"/>
      <c r="B11" s="86"/>
      <c r="C11" s="86"/>
      <c r="D11" s="87"/>
      <c r="E11" s="46" t="s">
        <v>87</v>
      </c>
      <c r="F11" s="87"/>
      <c r="G11" s="46" t="s">
        <v>92</v>
      </c>
      <c r="H11" s="55">
        <f>2100000*0.01%</f>
        <v>210</v>
      </c>
      <c r="I11" s="80"/>
      <c r="J11" s="37"/>
    </row>
    <row r="12" spans="1:10" ht="25.5" customHeight="1" x14ac:dyDescent="0.25">
      <c r="A12" s="83">
        <v>2.7</v>
      </c>
      <c r="B12" s="85" t="s">
        <v>48</v>
      </c>
      <c r="C12" s="86"/>
      <c r="D12" s="85" t="s">
        <v>93</v>
      </c>
      <c r="E12" s="46" t="s">
        <v>88</v>
      </c>
      <c r="F12" s="85" t="s">
        <v>85</v>
      </c>
      <c r="G12" s="46" t="s">
        <v>91</v>
      </c>
      <c r="H12" s="56">
        <f>1260000*0.03%</f>
        <v>377.99999999999994</v>
      </c>
      <c r="I12" s="80"/>
      <c r="J12" s="37"/>
    </row>
    <row r="13" spans="1:10" ht="28.5" customHeight="1" x14ac:dyDescent="0.25">
      <c r="A13" s="84"/>
      <c r="B13" s="86"/>
      <c r="C13" s="86"/>
      <c r="D13" s="87"/>
      <c r="E13" s="46" t="s">
        <v>89</v>
      </c>
      <c r="F13" s="87"/>
      <c r="G13" s="46" t="s">
        <v>92</v>
      </c>
      <c r="H13" s="56">
        <f>3388000*0.03%</f>
        <v>1016.3999999999999</v>
      </c>
      <c r="I13" s="80"/>
      <c r="J13" s="37"/>
    </row>
    <row r="14" spans="1:10" ht="34.5" customHeight="1" x14ac:dyDescent="0.25">
      <c r="A14" s="51">
        <v>2.8</v>
      </c>
      <c r="B14" s="80" t="s">
        <v>54</v>
      </c>
      <c r="C14" s="81" t="s">
        <v>52</v>
      </c>
      <c r="D14" s="82"/>
      <c r="E14" s="46" t="s">
        <v>103</v>
      </c>
      <c r="F14" s="52" t="s">
        <v>98</v>
      </c>
      <c r="G14" s="46" t="s">
        <v>4</v>
      </c>
      <c r="H14" s="50" t="s">
        <v>99</v>
      </c>
      <c r="I14" s="80" t="s">
        <v>76</v>
      </c>
      <c r="J14" s="57" t="s">
        <v>107</v>
      </c>
    </row>
    <row r="15" spans="1:10" ht="39" customHeight="1" x14ac:dyDescent="0.25">
      <c r="A15" s="51">
        <v>2.9</v>
      </c>
      <c r="B15" s="80"/>
      <c r="C15" s="81" t="s">
        <v>53</v>
      </c>
      <c r="D15" s="82"/>
      <c r="E15" s="46" t="s">
        <v>102</v>
      </c>
      <c r="F15" s="46" t="s">
        <v>96</v>
      </c>
      <c r="G15" s="46" t="s">
        <v>4</v>
      </c>
      <c r="H15" s="58">
        <f>20000000*0.3%</f>
        <v>60000</v>
      </c>
      <c r="I15" s="80"/>
    </row>
  </sheetData>
  <mergeCells count="27">
    <mergeCell ref="A7:A8"/>
    <mergeCell ref="C7:C8"/>
    <mergeCell ref="I7:I8"/>
    <mergeCell ref="A1:H1"/>
    <mergeCell ref="A2:G2"/>
    <mergeCell ref="A4:A5"/>
    <mergeCell ref="B4:B9"/>
    <mergeCell ref="C4:C6"/>
    <mergeCell ref="F4:F8"/>
    <mergeCell ref="C3:D3"/>
    <mergeCell ref="A10:A11"/>
    <mergeCell ref="B10:B11"/>
    <mergeCell ref="C10:C13"/>
    <mergeCell ref="I10:I13"/>
    <mergeCell ref="A12:A13"/>
    <mergeCell ref="B12:B13"/>
    <mergeCell ref="D10:D11"/>
    <mergeCell ref="D12:D13"/>
    <mergeCell ref="F10:F11"/>
    <mergeCell ref="F12:F13"/>
    <mergeCell ref="B14:B15"/>
    <mergeCell ref="I14:I15"/>
    <mergeCell ref="D4:D5"/>
    <mergeCell ref="D7:D8"/>
    <mergeCell ref="C14:D14"/>
    <mergeCell ref="C15:D15"/>
    <mergeCell ref="I4:I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95" zoomScaleNormal="95" workbookViewId="0">
      <selection activeCell="F22" sqref="F22"/>
    </sheetView>
  </sheetViews>
  <sheetFormatPr defaultRowHeight="15" x14ac:dyDescent="0.25"/>
  <cols>
    <col min="2" max="2" width="19" customWidth="1"/>
    <col min="6" max="6" width="17.85546875" customWidth="1"/>
    <col min="8" max="8" width="11.42578125" customWidth="1"/>
    <col min="9" max="9" width="27.7109375" customWidth="1"/>
  </cols>
  <sheetData>
    <row r="1" spans="1:9" x14ac:dyDescent="0.25">
      <c r="A1" s="97" t="s">
        <v>55</v>
      </c>
      <c r="B1" s="97"/>
      <c r="C1" s="97"/>
      <c r="D1" s="97"/>
      <c r="E1" s="97"/>
      <c r="F1" s="97"/>
      <c r="G1" s="97"/>
      <c r="H1" s="97"/>
      <c r="I1" s="4"/>
    </row>
    <row r="2" spans="1:9" x14ac:dyDescent="0.25">
      <c r="A2" s="11"/>
      <c r="B2" s="3"/>
      <c r="C2" s="3"/>
      <c r="D2" s="3"/>
      <c r="E2" s="3"/>
      <c r="F2" s="3"/>
      <c r="G2" s="8"/>
      <c r="H2" s="6"/>
      <c r="I2" s="4"/>
    </row>
    <row r="3" spans="1:9" ht="38.25" x14ac:dyDescent="0.25">
      <c r="A3" s="28" t="s">
        <v>0</v>
      </c>
      <c r="B3" s="31" t="s">
        <v>42</v>
      </c>
      <c r="C3" s="32" t="s">
        <v>41</v>
      </c>
      <c r="D3" s="33"/>
      <c r="E3" s="33"/>
      <c r="F3" s="34"/>
      <c r="G3" s="29" t="s">
        <v>1</v>
      </c>
      <c r="H3" s="29" t="s">
        <v>2</v>
      </c>
      <c r="I3" s="30" t="s">
        <v>72</v>
      </c>
    </row>
    <row r="4" spans="1:9" x14ac:dyDescent="0.25">
      <c r="A4" s="26">
        <v>3.1</v>
      </c>
      <c r="B4" s="98" t="s">
        <v>10</v>
      </c>
      <c r="C4" s="99" t="s">
        <v>6</v>
      </c>
      <c r="D4" s="100"/>
      <c r="E4" s="100"/>
      <c r="F4" s="101"/>
      <c r="G4" s="25" t="s">
        <v>16</v>
      </c>
      <c r="H4" s="19" t="s">
        <v>17</v>
      </c>
      <c r="I4" s="106" t="s">
        <v>74</v>
      </c>
    </row>
    <row r="5" spans="1:9" x14ac:dyDescent="0.25">
      <c r="A5" s="26">
        <v>3.2</v>
      </c>
      <c r="B5" s="98"/>
      <c r="C5" s="99" t="s">
        <v>7</v>
      </c>
      <c r="D5" s="100"/>
      <c r="E5" s="100"/>
      <c r="F5" s="101"/>
      <c r="G5" s="25" t="s">
        <v>16</v>
      </c>
      <c r="H5" s="19" t="s">
        <v>18</v>
      </c>
      <c r="I5" s="106"/>
    </row>
    <row r="6" spans="1:9" x14ac:dyDescent="0.25">
      <c r="A6" s="26">
        <v>3.3</v>
      </c>
      <c r="B6" s="98"/>
      <c r="C6" s="99" t="s">
        <v>8</v>
      </c>
      <c r="D6" s="100"/>
      <c r="E6" s="100"/>
      <c r="F6" s="101"/>
      <c r="G6" s="25" t="s">
        <v>16</v>
      </c>
      <c r="H6" s="19" t="s">
        <v>18</v>
      </c>
      <c r="I6" s="106"/>
    </row>
    <row r="7" spans="1:9" x14ac:dyDescent="0.25">
      <c r="A7" s="26">
        <v>3.4</v>
      </c>
      <c r="B7" s="98"/>
      <c r="C7" s="99" t="s">
        <v>9</v>
      </c>
      <c r="D7" s="100"/>
      <c r="E7" s="100"/>
      <c r="F7" s="101"/>
      <c r="G7" s="25" t="s">
        <v>16</v>
      </c>
      <c r="H7" s="19" t="s">
        <v>19</v>
      </c>
      <c r="I7" s="106"/>
    </row>
    <row r="8" spans="1:9" x14ac:dyDescent="0.25">
      <c r="A8" s="26">
        <v>3.5</v>
      </c>
      <c r="B8" s="107" t="s">
        <v>15</v>
      </c>
      <c r="C8" s="99" t="s">
        <v>11</v>
      </c>
      <c r="D8" s="100"/>
      <c r="E8" s="100"/>
      <c r="F8" s="101"/>
      <c r="G8" s="25" t="s">
        <v>16</v>
      </c>
      <c r="H8" s="19" t="s">
        <v>19</v>
      </c>
      <c r="I8" s="106"/>
    </row>
    <row r="9" spans="1:9" x14ac:dyDescent="0.25">
      <c r="A9" s="26">
        <v>3.6</v>
      </c>
      <c r="B9" s="108"/>
      <c r="C9" s="99" t="s">
        <v>12</v>
      </c>
      <c r="D9" s="100"/>
      <c r="E9" s="100"/>
      <c r="F9" s="101"/>
      <c r="G9" s="25" t="s">
        <v>16</v>
      </c>
      <c r="H9" s="19" t="s">
        <v>19</v>
      </c>
      <c r="I9" s="106"/>
    </row>
    <row r="10" spans="1:9" x14ac:dyDescent="0.25">
      <c r="A10" s="26">
        <v>3.7</v>
      </c>
      <c r="B10" s="108"/>
      <c r="C10" s="99" t="s">
        <v>13</v>
      </c>
      <c r="D10" s="100"/>
      <c r="E10" s="100"/>
      <c r="F10" s="101"/>
      <c r="G10" s="25" t="s">
        <v>16</v>
      </c>
      <c r="H10" s="19" t="s">
        <v>19</v>
      </c>
      <c r="I10" s="106"/>
    </row>
    <row r="11" spans="1:9" x14ac:dyDescent="0.25">
      <c r="A11" s="26">
        <v>3.8</v>
      </c>
      <c r="B11" s="109"/>
      <c r="C11" s="99" t="s">
        <v>14</v>
      </c>
      <c r="D11" s="100"/>
      <c r="E11" s="100"/>
      <c r="F11" s="101"/>
      <c r="G11" s="25" t="s">
        <v>16</v>
      </c>
      <c r="H11" s="19" t="s">
        <v>19</v>
      </c>
      <c r="I11" s="106"/>
    </row>
    <row r="12" spans="1:9" x14ac:dyDescent="0.25">
      <c r="A12" s="12"/>
      <c r="B12" s="4"/>
      <c r="C12" s="4"/>
      <c r="D12" s="4"/>
      <c r="E12" s="4"/>
      <c r="F12" s="16"/>
      <c r="G12" s="15"/>
      <c r="H12" s="5"/>
      <c r="I12" s="4"/>
    </row>
    <row r="13" spans="1:9" x14ac:dyDescent="0.25">
      <c r="A13" s="102" t="s">
        <v>56</v>
      </c>
      <c r="B13" s="102"/>
      <c r="C13" s="102"/>
      <c r="D13" s="102"/>
      <c r="E13" s="102"/>
      <c r="F13" s="102"/>
      <c r="G13" s="15"/>
      <c r="H13" s="5"/>
      <c r="I13" s="4"/>
    </row>
    <row r="14" spans="1:9" x14ac:dyDescent="0.25">
      <c r="A14" s="12"/>
      <c r="B14" s="4"/>
      <c r="C14" s="4"/>
      <c r="D14" s="4"/>
      <c r="E14" s="4"/>
      <c r="F14" s="16"/>
      <c r="G14" s="15"/>
      <c r="H14" s="5"/>
      <c r="I14" s="4"/>
    </row>
    <row r="15" spans="1:9" ht="38.25" x14ac:dyDescent="0.25">
      <c r="A15" s="28" t="s">
        <v>0</v>
      </c>
      <c r="B15" s="31"/>
      <c r="C15" s="103" t="s">
        <v>42</v>
      </c>
      <c r="D15" s="104"/>
      <c r="E15" s="104"/>
      <c r="F15" s="105"/>
      <c r="G15" s="29" t="s">
        <v>1</v>
      </c>
      <c r="H15" s="29" t="s">
        <v>2</v>
      </c>
      <c r="I15" s="30" t="s">
        <v>72</v>
      </c>
    </row>
    <row r="16" spans="1:9" ht="84" customHeight="1" x14ac:dyDescent="0.25">
      <c r="A16" s="26">
        <v>4.0999999999999996</v>
      </c>
      <c r="B16" s="25" t="s">
        <v>5</v>
      </c>
      <c r="C16" s="94" t="s">
        <v>60</v>
      </c>
      <c r="D16" s="95"/>
      <c r="E16" s="95"/>
      <c r="F16" s="96"/>
      <c r="G16" s="25" t="s">
        <v>4</v>
      </c>
      <c r="H16" s="18">
        <f>20000000*0.8%*3</f>
        <v>480000</v>
      </c>
      <c r="I16" s="27" t="s">
        <v>73</v>
      </c>
    </row>
  </sheetData>
  <mergeCells count="15">
    <mergeCell ref="I4:I11"/>
    <mergeCell ref="C5:F5"/>
    <mergeCell ref="C6:F6"/>
    <mergeCell ref="C7:F7"/>
    <mergeCell ref="B8:B11"/>
    <mergeCell ref="C8:F8"/>
    <mergeCell ref="C16:F16"/>
    <mergeCell ref="A1:H1"/>
    <mergeCell ref="B4:B7"/>
    <mergeCell ref="C4:F4"/>
    <mergeCell ref="C9:F9"/>
    <mergeCell ref="C10:F10"/>
    <mergeCell ref="C11:F11"/>
    <mergeCell ref="A13:F13"/>
    <mergeCell ref="C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 tosgon busad suurin</vt:lpstr>
      <vt:lpstr>HAAgazar</vt:lpstr>
      <vt:lpstr>zam shugam suljee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2018-10-29T04:40:26Z</dcterms:modified>
</cp:coreProperties>
</file>